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Inter-Directions\ServAlim\Formulaires harmonisés CIUSSS-EMTL\"/>
    </mc:Choice>
  </mc:AlternateContent>
  <bookViews>
    <workbookView xWindow="0" yWindow="0" windowWidth="21570" windowHeight="7980"/>
  </bookViews>
  <sheets>
    <sheet name="Requête uniformisée" sheetId="1" r:id="rId1"/>
    <sheet name="Calculs ES" sheetId="6" state="hidden" r:id="rId2"/>
    <sheet name="Procédures s. alimentaire PJT" sheetId="10" state="hidden" r:id="rId3"/>
    <sheet name="Coordonnées chef secteur" sheetId="3" r:id="rId4"/>
  </sheets>
  <externalReferences>
    <externalReference r:id="rId5"/>
    <externalReference r:id="rId6"/>
  </externalReferences>
  <definedNames>
    <definedName name="_xlnm._FilterDatabase" localSheetId="3" hidden="1">'Coordonnées chef secteur'!$A$3:$H$3</definedName>
    <definedName name="Budgetalimentaire" localSheetId="1">'[1]Coordonnées chef secteur'!$F$4:$F$18</definedName>
    <definedName name="Budgetalimentaire">'Coordonnées chef secteur'!$F$4:$F$18</definedName>
    <definedName name="CaseACocher2" localSheetId="0">'Requête uniformisée'!#REF!</definedName>
    <definedName name="CENTRE_D_HÉBERGEMENT" localSheetId="1">'[1]Coordonnées chef secteur'!$A$4:$A$18</definedName>
    <definedName name="CENTRE_D_HÉBERGEMENT" localSheetId="2">'[2]Coordonnées chef secteur'!$A$4:$A$18</definedName>
    <definedName name="CENTRE_D_HÉBERGEMENT">'Coordonnées chef secteur'!$A$4:$A$18</definedName>
    <definedName name="CHSLD" localSheetId="1">[1]Requête!#REF!</definedName>
    <definedName name="CHSLD" localSheetId="2">'[2]Requête régulière'!#REF!</definedName>
    <definedName name="CHSLD" localSheetId="0">'Coordonnées chef secteur'!$A$4:$A$32</definedName>
    <definedName name="CHSLD">'Requête uniformisée'!#REF!</definedName>
    <definedName name="CHSLD_____________________________________☐Judith_Jasmin_______________________________________________________________________☐François_Seguenot______________________________________________________________________☐Pie">'Coordonnées chef secteur'!$A$4:$A$18</definedName>
    <definedName name="Facturer" localSheetId="1">'[1]Coordonnées chef secteur'!$A$34:$A$35</definedName>
    <definedName name="Facturer" localSheetId="2">'[2]Coordonnées chef secteur'!$A$34:$A$35</definedName>
    <definedName name="Facturer">'Coordonnées chef secteur'!$A$34:$A$35</definedName>
    <definedName name="Instalation">'Coordonnées chef secteur'!$A$4:$A$18</definedName>
    <definedName name="Préparation" localSheetId="1">'[1]Coordonnées chef secteur'!$B$34:$B$35</definedName>
    <definedName name="Préparation" localSheetId="2">'[2]Coordonnées chef secteur'!$B$34:$B$35</definedName>
    <definedName name="Préparation">'Coordonnées chef secteur'!$B$34:$B$35</definedName>
    <definedName name="_xlnm.Print_Area" localSheetId="3">'Coordonnées chef secteur'!$A$1:$F$18</definedName>
    <definedName name="_xlnm.Print_Area" localSheetId="2">'Procédures s. alimentaire PJT'!$A$1:$B$26</definedName>
    <definedName name="_xlnm.Print_Area" localSheetId="0">'Requête uniformisée'!$A$1:$H$47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C41" i="1"/>
  <c r="H24" i="1" l="1"/>
  <c r="H27" i="1"/>
  <c r="D24" i="1"/>
  <c r="D25" i="1"/>
  <c r="D26" i="1"/>
  <c r="D27" i="1"/>
  <c r="H21" i="1" l="1"/>
  <c r="H20" i="1"/>
  <c r="D19" i="1"/>
  <c r="D18" i="1"/>
  <c r="D17" i="1"/>
  <c r="D14" i="1"/>
  <c r="H10" i="1" l="1"/>
  <c r="H11" i="1"/>
  <c r="H12" i="1"/>
  <c r="H14" i="1"/>
  <c r="H15" i="1"/>
  <c r="D20" i="6"/>
  <c r="D19" i="6"/>
  <c r="D18" i="6"/>
  <c r="D17" i="6"/>
  <c r="D16" i="6"/>
  <c r="D6" i="6"/>
  <c r="D7" i="6"/>
  <c r="D8" i="6"/>
  <c r="D9" i="6"/>
  <c r="D10" i="6"/>
  <c r="D15" i="6"/>
  <c r="D25" i="6"/>
  <c r="D26" i="6"/>
  <c r="D27" i="6"/>
  <c r="D32" i="6"/>
  <c r="D33" i="6"/>
  <c r="D37" i="6"/>
  <c r="D42" i="6"/>
  <c r="D43" i="6"/>
  <c r="D44" i="6"/>
  <c r="D45" i="6"/>
  <c r="D54" i="6"/>
  <c r="D55" i="6" s="1"/>
  <c r="D62" i="6"/>
  <c r="D63" i="6"/>
  <c r="D64" i="6"/>
  <c r="D12" i="1"/>
  <c r="H29" i="1"/>
  <c r="H30" i="1"/>
  <c r="H28" i="1"/>
  <c r="D30" i="1"/>
  <c r="D29" i="1"/>
  <c r="D28" i="1"/>
  <c r="D11" i="1"/>
  <c r="D13" i="1"/>
  <c r="D10" i="1"/>
  <c r="D9" i="1"/>
  <c r="H31" i="1" l="1"/>
  <c r="D65" i="6"/>
  <c r="D34" i="6"/>
  <c r="D28" i="6"/>
  <c r="D11" i="6"/>
  <c r="D21" i="6"/>
  <c r="H22" i="1"/>
  <c r="D46" i="6"/>
  <c r="D31" i="1"/>
  <c r="D22" i="1"/>
  <c r="H46" i="1" l="1"/>
</calcChain>
</file>

<file path=xl/sharedStrings.xml><?xml version="1.0" encoding="utf-8"?>
<sst xmlns="http://schemas.openxmlformats.org/spreadsheetml/2006/main" count="304" uniqueCount="191">
  <si>
    <t>Qté</t>
  </si>
  <si>
    <t>Prix</t>
  </si>
  <si>
    <t>Total</t>
  </si>
  <si>
    <t>Sous-total</t>
  </si>
  <si>
    <t>CIUSSS DE L'EST DE L'ÎLE DE MONTRÉAL</t>
  </si>
  <si>
    <t>DANTE</t>
  </si>
  <si>
    <t>MARIE-ROLLET</t>
  </si>
  <si>
    <t>JEANNE-LE BER</t>
  </si>
  <si>
    <t>ÉLORIA-LEPAGE</t>
  </si>
  <si>
    <t>FRANÇOIS-SÉGUENOT</t>
  </si>
  <si>
    <t>JUDITH-JASMIN</t>
  </si>
  <si>
    <t>PIERRE-JOSEPH-TRIEST</t>
  </si>
  <si>
    <t>Téléphone:</t>
  </si>
  <si>
    <t>Activité:</t>
  </si>
  <si>
    <t>Collations</t>
  </si>
  <si>
    <t xml:space="preserve">CHSLD: </t>
  </si>
  <si>
    <t>No de téléphone</t>
  </si>
  <si>
    <t>514 351-9891 poste 74050</t>
  </si>
  <si>
    <t>Repas</t>
  </si>
  <si>
    <t>Date de l'événement :</t>
  </si>
  <si>
    <t>Manon Villeneuve</t>
  </si>
  <si>
    <t>514-252-1710 # 47310</t>
  </si>
  <si>
    <t>manon.villeneuve.CEMTL@ssss.gouv.qc.ca</t>
  </si>
  <si>
    <t>Manon Villleneuve</t>
  </si>
  <si>
    <t>514-254-9421 # 41121</t>
  </si>
  <si>
    <t>514-527-2161 poste 42361</t>
  </si>
  <si>
    <t>514-729-5281 poste 48546</t>
  </si>
  <si>
    <t>Laura Lotafe Efoso</t>
  </si>
  <si>
    <t>514-722-3000 poste 2070</t>
  </si>
  <si>
    <t>josianne.soyez.stmi@ssss.gouv.qc.ca</t>
  </si>
  <si>
    <t>514-354-5990 #75050</t>
  </si>
  <si>
    <t>514-353-1227 #75050</t>
  </si>
  <si>
    <t>514-523-1173 poste 35251</t>
  </si>
  <si>
    <t>514-374-8660 poste 43120</t>
  </si>
  <si>
    <t>priscilla.gauthier.pdi@ssss.gouv.qc.ca</t>
  </si>
  <si>
    <t>514-251-4000 poste 2132</t>
  </si>
  <si>
    <t>Oui</t>
  </si>
  <si>
    <t>Non</t>
  </si>
  <si>
    <t>Calcul des prix</t>
  </si>
  <si>
    <t xml:space="preserve">Café </t>
  </si>
  <si>
    <t>Prix en vrac</t>
  </si>
  <si>
    <t>Format</t>
  </si>
  <si>
    <t>Prix par unité</t>
  </si>
  <si>
    <t>Café</t>
  </si>
  <si>
    <t>Verres en styforoam</t>
  </si>
  <si>
    <t>Caisse de 2000 un</t>
  </si>
  <si>
    <t>1 verre</t>
  </si>
  <si>
    <t>Serviette de table</t>
  </si>
  <si>
    <t>Caisse de 9000 un</t>
  </si>
  <si>
    <t>1 serviette</t>
  </si>
  <si>
    <t>Bâtonnets</t>
  </si>
  <si>
    <t>1 bâtonnet</t>
  </si>
  <si>
    <t>Sachets de sucre</t>
  </si>
  <si>
    <t>1 sachet</t>
  </si>
  <si>
    <t>Godets de lait</t>
  </si>
  <si>
    <t>Boîte de 200 un</t>
  </si>
  <si>
    <t>1 godet</t>
  </si>
  <si>
    <t>TOTALE</t>
  </si>
  <si>
    <t>Prix chargé</t>
  </si>
  <si>
    <t>Thé</t>
  </si>
  <si>
    <t>Sachet de thé Red Rose</t>
  </si>
  <si>
    <t>Boîte de 100 un</t>
  </si>
  <si>
    <t>Jus</t>
  </si>
  <si>
    <t>Jus de pomme</t>
  </si>
  <si>
    <t>6 Bouteille de 1,89 L</t>
  </si>
  <si>
    <t>1,89 L</t>
  </si>
  <si>
    <t>Jus de canneberge</t>
  </si>
  <si>
    <t>Jus d'orange</t>
  </si>
  <si>
    <t>MOYENNE</t>
  </si>
  <si>
    <t>Jus de légumes ou de tomate</t>
  </si>
  <si>
    <t>Jus de légumes Heinz</t>
  </si>
  <si>
    <t>Caisse de 48 un</t>
  </si>
  <si>
    <t>156 ml</t>
  </si>
  <si>
    <t>Jus de tomates Campbell</t>
  </si>
  <si>
    <t>Plateau de muffins</t>
  </si>
  <si>
    <t>Muffins assortis</t>
  </si>
  <si>
    <t>Caisse de 48 muffins</t>
  </si>
  <si>
    <t>1 muffin</t>
  </si>
  <si>
    <t>Plateau de biscuits</t>
  </si>
  <si>
    <t xml:space="preserve">Biscuits brisures chocolat </t>
  </si>
  <si>
    <t>Caisse de 4,2 kg</t>
  </si>
  <si>
    <t>1 biscuit</t>
  </si>
  <si>
    <t>Biscuits Maxi-Fruits</t>
  </si>
  <si>
    <t>Caisse de 240 biscuits</t>
  </si>
  <si>
    <t>Biscuits sandwich fraise Voortman</t>
  </si>
  <si>
    <t>Caise de 3,6 kg</t>
  </si>
  <si>
    <t>Biscuits sec digestif</t>
  </si>
  <si>
    <t>Boîte de 200 biscuits</t>
  </si>
  <si>
    <t>Biscuits thé social</t>
  </si>
  <si>
    <t>Boîte de 160 pqts</t>
  </si>
  <si>
    <t>Pqt de 2</t>
  </si>
  <si>
    <t>Prix chargé (3 bisc)</t>
  </si>
  <si>
    <t>Plateau de fruits</t>
  </si>
  <si>
    <t>Banane</t>
  </si>
  <si>
    <t>1 lb</t>
  </si>
  <si>
    <t>1 fruit</t>
  </si>
  <si>
    <t>Kiwis</t>
  </si>
  <si>
    <t>-</t>
  </si>
  <si>
    <t>Oranges</t>
  </si>
  <si>
    <t>Pommes</t>
  </si>
  <si>
    <t>Raisins</t>
  </si>
  <si>
    <t>100 g</t>
  </si>
  <si>
    <t>Autre</t>
  </si>
  <si>
    <t>TOTAL</t>
  </si>
  <si>
    <t>CHSLD</t>
  </si>
  <si>
    <t>Date de la requête:</t>
  </si>
  <si>
    <t>Vaisselle jetable</t>
  </si>
  <si>
    <t>Total requête</t>
  </si>
  <si>
    <t>Chef de secteur</t>
  </si>
  <si>
    <t>JEAN-HUBERT-BIERMANS</t>
  </si>
  <si>
    <t>NICOLET</t>
  </si>
  <si>
    <t>BENJAMIN-VICTOR-ROUSSELOT</t>
  </si>
  <si>
    <t>JOSEPH-FRANÇOIS-PERRAULT</t>
  </si>
  <si>
    <t>POLONAIS MARIE-CURIE-SLODOWSKA</t>
  </si>
  <si>
    <t>514 252-6513 poste 6513</t>
  </si>
  <si>
    <t>JULES-HENRI CHARBONNEAU</t>
  </si>
  <si>
    <t>Produits laitiers</t>
  </si>
  <si>
    <t>6-7oz</t>
  </si>
  <si>
    <t>Caisse de 1000 un</t>
  </si>
  <si>
    <t>Caisse de 1,000 un</t>
  </si>
  <si>
    <t>Service alimentaire</t>
  </si>
  <si>
    <r>
      <t>ROBERT-CLICHE</t>
    </r>
    <r>
      <rPr>
        <sz val="14"/>
        <color theme="0"/>
        <rFont val="Calibri"/>
        <family val="2"/>
        <scheme val="minor"/>
      </rPr>
      <t>-</t>
    </r>
  </si>
  <si>
    <t>teresa.prata.santc@ssss.gouv.qc.ca</t>
  </si>
  <si>
    <t>amina.chabi.slsm@ssss.gouv.qc.ca</t>
  </si>
  <si>
    <t>Adresse courriel où faire parvenir votre requête</t>
  </si>
  <si>
    <t>Pour rejoindre le chef de secteur pour des informations</t>
  </si>
  <si>
    <t xml:space="preserve">Important:            </t>
  </si>
  <si>
    <t>Melanie.Belanger.LTEAS@ssss.gouv.qc.ca</t>
  </si>
  <si>
    <t xml:space="preserve">Nombre de bénévoles  / employés : </t>
  </si>
  <si>
    <t>Budget no</t>
  </si>
  <si>
    <t>Compléter les cases blanches de la section service alimentaire</t>
  </si>
  <si>
    <t>Merci!</t>
  </si>
  <si>
    <t xml:space="preserve">Chef alimentaire fait parvenir la facture à la comptabilité </t>
  </si>
  <si>
    <t>Remettre les formulaires de requêtes lorsque terminés au chef alim.</t>
  </si>
  <si>
    <t>Suivre les procédures habituelles pour la coordination des requêtes des loisirs: informer et remettre une copie au préposé, cuisinier, pâtissier et chef alim.</t>
  </si>
  <si>
    <t xml:space="preserve">Inscrire le coût des aliments commandés pour la requête spéciale . </t>
  </si>
  <si>
    <t xml:space="preserve">Inscrire dans les cases blanches, les particularités nécessaires pour la mise en œuvre de la requête. </t>
  </si>
  <si>
    <t>Dans l'onglet révision de la barre de titre "Ôter la protection" en inscrivant le mot de passe 1234</t>
  </si>
  <si>
    <t>Enregistrer dans le commun service alimentaire Triest la requête des loisirs selon le mois</t>
  </si>
  <si>
    <t>ACT-Technicienne en diététique:</t>
  </si>
  <si>
    <t>Procédures requêtes - Activités loisirs PJ Triest</t>
  </si>
  <si>
    <t>Étage / LOCAL:</t>
  </si>
  <si>
    <t>Boissons gazeuses 2 L - rég.</t>
  </si>
  <si>
    <t>Les liquides épaissis sont disponibles sur demande. 
Validez avec le gestionnaire.</t>
  </si>
  <si>
    <t xml:space="preserve">  Jus individuel - 113 ml</t>
  </si>
  <si>
    <t xml:space="preserve">Nombre 
de résidents : </t>
  </si>
  <si>
    <t>Autres</t>
  </si>
  <si>
    <t>Le service alimentaire peut offrir d'autres aliments selon vos besoins. Veuillez les indiquer ci-dessous et nous vous contacterons pour les détails et le devis.</t>
  </si>
  <si>
    <t>Code budgétaire:</t>
  </si>
  <si>
    <t>ST-MICHEL</t>
  </si>
  <si>
    <t>Annie-Claude Caponi</t>
  </si>
  <si>
    <t>Nancy Lahaie</t>
  </si>
  <si>
    <t>Heure de livraison / ramassage:</t>
  </si>
  <si>
    <t>laura.lotafe.efoso.cemtl@ssss.gouv.qc.ca</t>
  </si>
  <si>
    <t>Annie-Claude.Caponi.cemtl@ssss.gouv.qc.ca</t>
  </si>
  <si>
    <t>ND</t>
  </si>
  <si>
    <t>Boissons gazeuses 2 L - diète</t>
  </si>
  <si>
    <t>Evelyne.Brousseau.LTEAS@ssss.gouv.qc.ca</t>
  </si>
  <si>
    <t>Melanie.Cote.LTEAS@ssss.gouv.qc.ca</t>
  </si>
  <si>
    <t>Vaisselle réutilisable</t>
  </si>
  <si>
    <t>Accessoires</t>
  </si>
  <si>
    <t>_________________________________________________________________________________________________
_________________________________________________________________________________________________
_________________________________________________________________________________________________
_________________________________________________________________________________________________
_________________________________________________________________________________________________
_________________________________________________________________________________________________</t>
  </si>
  <si>
    <t>Vanessa Jalbert</t>
  </si>
  <si>
    <t>Particularités: ___________________________________________________________________________________________
_________________________________________________________________________________________________________
_________________________________________________________________________________________________________</t>
  </si>
  <si>
    <t>Joannie Lavoie</t>
  </si>
  <si>
    <t>Martin Bouchard</t>
  </si>
  <si>
    <t>514-917-7139</t>
  </si>
  <si>
    <t>martin.bouchard.alimentation.cemtl@ssss.gouv.qc.ca</t>
  </si>
  <si>
    <t>joannie.lavoie.cemtl@ssss.gouv.qc.ca</t>
  </si>
  <si>
    <t>nutrition.triest.pdi@ssss.gouv.qc.ca</t>
  </si>
  <si>
    <t>servicetraiteurproduction.iusmm@ssss.gouv.qc.ca</t>
  </si>
  <si>
    <t>nancy.lahaie.alimentation.cemtl@ssss.gouv.qc.ca</t>
  </si>
  <si>
    <t>Vanessa.Jalbert.LTEAS@ssss.gouv.qc.ca</t>
  </si>
  <si>
    <t>Steve Machabée</t>
  </si>
  <si>
    <t>steve.machabee.cemtl@ssss.gouv.qc.ca</t>
  </si>
  <si>
    <t>Frédérique Émond</t>
  </si>
  <si>
    <t>Frederique.StJean.LTEAS@ssss.gouv.qc.ca</t>
  </si>
  <si>
    <t>frederique.emond.cemtl@ssss.gouv.qc.ca</t>
  </si>
  <si>
    <t>messiva.berrabah.cemtl@ssss.gouv.qc.ca</t>
  </si>
  <si>
    <t>Denis Nadon</t>
  </si>
  <si>
    <t>denis.nadon.cemtl@ssss.gouv.qc.ca</t>
  </si>
  <si>
    <t>Boissons gazeuses cannettes - régulière ou diète</t>
  </si>
  <si>
    <t xml:space="preserve">                    Nom du requérant:</t>
  </si>
  <si>
    <t xml:space="preserve"> Svp faire parvenir par courriel, au moins 7 jours avant l'activité (min.: 10 pers). 
  Voir onglet "Coordonnées" pour connaître l'adresse courriel de votre chef de secteur. Merci!</t>
  </si>
  <si>
    <t>marie-claude.lampron.cemtl@ssss.gouv.qc.ca</t>
  </si>
  <si>
    <r>
      <t xml:space="preserve">Version avril 2024                                                                                                   À facturer:  Oui  </t>
    </r>
    <r>
      <rPr>
        <b/>
        <sz val="12"/>
        <color theme="1"/>
        <rFont val="Calibri"/>
        <family val="2"/>
      </rPr>
      <t xml:space="preserve">[  ]  Non  [  ]  </t>
    </r>
  </si>
  <si>
    <t>La vaisselle réutilisable sera offerte d'emblée, sans frais.
Si vous souhaitez avoir de la vaisselle jetable, elle vous sera facturée (0,25$/contenant et 0,15$/ustensile et paille)</t>
  </si>
  <si>
    <t>Voir avec chef</t>
  </si>
  <si>
    <t>Jus format 1,89 L</t>
  </si>
  <si>
    <t>Boissons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</si>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</sst>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* #,##0.00_)\ &quot;$&quot;_ ;_ * \(#,##0.00\)\ &quot;$&quot;_ ;_ * &quot;-&quot;??_)\ &quot;$&quot;_ ;_ @_ "/>
    <numFmt numFmtId="164" formatCode="#,##0.00\ &quot;$&quot;"/>
    <numFmt numFmtId="165" formatCode="_ * #,##0.00_)\ [$$-C0C]_ ;_ * \(#,##0.00\)\ [$$-C0C]_ ;_ * &quot;-&quot;??_)\ [$$-C0C]_ ;_ @_ "/>
    <numFmt numFmtId="166" formatCode="[$-F800]dddd\,\ mmmm\ dd\,\ yyyy"/>
    <numFmt numFmtId="167" formatCode="_-&quot;$&quot;* #,##0.00_-;\-&quot;$&quot;* #,##0.00_-;_-&quot;$&quot;* &quot;-&quot;??_-;_-@_-"/>
    <numFmt numFmtId="168" formatCode="_-&quot;$&quot;* #,##0.000_-;\-&quot;$&quot;* #,##0.000_-;_-&quot;$&quot;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theme="1"/>
      <name val="Cambria"/>
      <family val="1"/>
    </font>
    <font>
      <b/>
      <i/>
      <sz val="12"/>
      <color theme="1"/>
      <name val="Cambria"/>
      <family val="1"/>
    </font>
    <font>
      <sz val="11"/>
      <color theme="1"/>
      <name val="Cambria"/>
      <family val="1"/>
    </font>
    <font>
      <sz val="14"/>
      <color theme="1"/>
      <name val="Calibri"/>
      <family val="2"/>
      <scheme val="minor"/>
    </font>
    <font>
      <b/>
      <sz val="9"/>
      <name val="Calibri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1"/>
      <color rgb="FFFF0000"/>
      <name val="Calibri"/>
      <family val="2"/>
    </font>
    <font>
      <u/>
      <sz val="14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Narrow"/>
      <family val="2"/>
    </font>
    <font>
      <u/>
      <sz val="16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5" applyNumberFormat="0" applyFill="0" applyAlignment="0" applyProtection="0"/>
    <xf numFmtId="0" fontId="9" fillId="0" borderId="0" applyNumberFormat="0" applyFill="0" applyBorder="0" applyAlignment="0" applyProtection="0"/>
    <xf numFmtId="167" fontId="12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/>
    </xf>
    <xf numFmtId="0" fontId="9" fillId="0" borderId="0" xfId="3"/>
    <xf numFmtId="0" fontId="0" fillId="0" borderId="0" xfId="0" applyAlignment="1"/>
    <xf numFmtId="0" fontId="2" fillId="0" borderId="0" xfId="0" applyFont="1"/>
    <xf numFmtId="0" fontId="2" fillId="0" borderId="5" xfId="2"/>
    <xf numFmtId="0" fontId="2" fillId="0" borderId="5" xfId="2" applyAlignment="1">
      <alignment horizontal="center"/>
    </xf>
    <xf numFmtId="0" fontId="0" fillId="0" borderId="4" xfId="0" applyBorder="1"/>
    <xf numFmtId="0" fontId="13" fillId="0" borderId="0" xfId="0" applyFont="1"/>
    <xf numFmtId="167" fontId="0" fillId="0" borderId="0" xfId="4" applyFont="1"/>
    <xf numFmtId="168" fontId="0" fillId="0" borderId="0" xfId="4" applyNumberFormat="1" applyFont="1"/>
    <xf numFmtId="167" fontId="0" fillId="0" borderId="4" xfId="4" applyFont="1" applyBorder="1"/>
    <xf numFmtId="167" fontId="14" fillId="0" borderId="0" xfId="0" applyNumberFormat="1" applyFont="1"/>
    <xf numFmtId="0" fontId="14" fillId="0" borderId="0" xfId="0" applyFont="1" applyAlignment="1">
      <alignment horizontal="center"/>
    </xf>
    <xf numFmtId="0" fontId="14" fillId="0" borderId="4" xfId="0" applyFont="1" applyBorder="1"/>
    <xf numFmtId="0" fontId="0" fillId="0" borderId="0" xfId="0" applyFont="1"/>
    <xf numFmtId="0" fontId="2" fillId="0" borderId="5" xfId="2" applyFill="1"/>
    <xf numFmtId="0" fontId="2" fillId="0" borderId="5" xfId="2" applyFill="1" applyAlignment="1">
      <alignment horizontal="center"/>
    </xf>
    <xf numFmtId="167" fontId="0" fillId="0" borderId="0" xfId="0" applyNumberFormat="1"/>
    <xf numFmtId="167" fontId="0" fillId="0" borderId="4" xfId="0" applyNumberFormat="1" applyBorder="1"/>
    <xf numFmtId="167" fontId="2" fillId="0" borderId="5" xfId="2" applyNumberFormat="1"/>
    <xf numFmtId="167" fontId="12" fillId="0" borderId="4" xfId="4" applyFont="1" applyBorder="1"/>
    <xf numFmtId="167" fontId="14" fillId="0" borderId="0" xfId="4" applyFont="1"/>
    <xf numFmtId="0" fontId="0" fillId="0" borderId="4" xfId="0" applyFont="1" applyBorder="1"/>
    <xf numFmtId="167" fontId="13" fillId="0" borderId="0" xfId="4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/>
    </xf>
    <xf numFmtId="167" fontId="2" fillId="0" borderId="4" xfId="0" applyNumberFormat="1" applyFont="1" applyBorder="1"/>
    <xf numFmtId="167" fontId="2" fillId="0" borderId="4" xfId="4" applyFont="1" applyBorder="1"/>
    <xf numFmtId="0" fontId="2" fillId="0" borderId="4" xfId="0" applyFont="1" applyBorder="1"/>
    <xf numFmtId="167" fontId="2" fillId="0" borderId="0" xfId="0" applyNumberFormat="1" applyFont="1"/>
    <xf numFmtId="167" fontId="2" fillId="0" borderId="0" xfId="4" applyFont="1"/>
    <xf numFmtId="0" fontId="2" fillId="2" borderId="0" xfId="0" applyFont="1" applyFill="1" applyAlignment="1">
      <alignment horizontal="right"/>
    </xf>
    <xf numFmtId="9" fontId="2" fillId="0" borderId="0" xfId="0" applyNumberFormat="1" applyFont="1" applyFill="1"/>
    <xf numFmtId="168" fontId="2" fillId="0" borderId="0" xfId="4" applyNumberFormat="1" applyFont="1"/>
    <xf numFmtId="167" fontId="2" fillId="0" borderId="0" xfId="4" applyFont="1" applyAlignment="1">
      <alignment horizontal="center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167" fontId="22" fillId="0" borderId="0" xfId="4" applyFont="1" applyFill="1"/>
    <xf numFmtId="167" fontId="20" fillId="0" borderId="0" xfId="4" applyFont="1" applyAlignment="1">
      <alignment horizontal="center"/>
    </xf>
    <xf numFmtId="0" fontId="18" fillId="0" borderId="0" xfId="0" applyFont="1"/>
    <xf numFmtId="0" fontId="23" fillId="0" borderId="0" xfId="3" applyFont="1"/>
    <xf numFmtId="0" fontId="18" fillId="0" borderId="0" xfId="0" applyFont="1" applyAlignment="1">
      <alignment vertical="center"/>
    </xf>
    <xf numFmtId="0" fontId="9" fillId="0" borderId="0" xfId="3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3" borderId="2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164" fontId="3" fillId="3" borderId="43" xfId="0" applyNumberFormat="1" applyFont="1" applyFill="1" applyBorder="1" applyAlignment="1" applyProtection="1">
      <alignment vertical="center"/>
    </xf>
    <xf numFmtId="0" fontId="18" fillId="0" borderId="49" xfId="0" applyFont="1" applyBorder="1"/>
    <xf numFmtId="0" fontId="5" fillId="0" borderId="49" xfId="0" applyFont="1" applyBorder="1" applyAlignment="1">
      <alignment horizontal="center"/>
    </xf>
    <xf numFmtId="0" fontId="10" fillId="0" borderId="49" xfId="0" applyFont="1" applyBorder="1" applyAlignment="1">
      <alignment vertical="center"/>
    </xf>
    <xf numFmtId="0" fontId="10" fillId="0" borderId="49" xfId="0" applyFont="1" applyBorder="1" applyAlignment="1">
      <alignment vertical="top" wrapText="1"/>
    </xf>
    <xf numFmtId="0" fontId="10" fillId="0" borderId="49" xfId="0" applyFont="1" applyBorder="1" applyAlignment="1">
      <alignment vertical="top"/>
    </xf>
    <xf numFmtId="0" fontId="10" fillId="0" borderId="49" xfId="0" applyFont="1" applyBorder="1" applyAlignment="1">
      <alignment horizontal="center" vertical="top" wrapText="1"/>
    </xf>
    <xf numFmtId="0" fontId="18" fillId="0" borderId="49" xfId="0" applyFont="1" applyBorder="1" applyAlignment="1">
      <alignment vertical="center" shrinkToFit="1"/>
    </xf>
    <xf numFmtId="0" fontId="18" fillId="0" borderId="49" xfId="0" applyFont="1" applyBorder="1" applyAlignment="1">
      <alignment vertical="center"/>
    </xf>
    <xf numFmtId="49" fontId="18" fillId="0" borderId="49" xfId="0" applyNumberFormat="1" applyFont="1" applyBorder="1" applyAlignment="1">
      <alignment vertical="center"/>
    </xf>
    <xf numFmtId="0" fontId="18" fillId="3" borderId="49" xfId="0" applyFont="1" applyFill="1" applyBorder="1" applyAlignment="1">
      <alignment vertical="center"/>
    </xf>
    <xf numFmtId="0" fontId="18" fillId="0" borderId="49" xfId="0" applyFont="1" applyBorder="1" applyAlignment="1">
      <alignment horizontal="left" vertical="center"/>
    </xf>
    <xf numFmtId="0" fontId="32" fillId="4" borderId="49" xfId="3" applyFont="1" applyFill="1" applyBorder="1" applyAlignment="1">
      <alignment vertical="center" shrinkToFit="1"/>
    </xf>
    <xf numFmtId="0" fontId="32" fillId="0" borderId="49" xfId="3" applyFont="1" applyBorder="1" applyAlignment="1">
      <alignment vertical="center"/>
    </xf>
    <xf numFmtId="0" fontId="32" fillId="0" borderId="49" xfId="3" applyFont="1" applyBorder="1"/>
    <xf numFmtId="0" fontId="33" fillId="0" borderId="49" xfId="0" applyFont="1" applyBorder="1" applyAlignment="1">
      <alignment vertical="center"/>
    </xf>
    <xf numFmtId="0" fontId="34" fillId="0" borderId="49" xfId="0" applyFont="1" applyBorder="1" applyAlignment="1">
      <alignment vertical="center"/>
    </xf>
    <xf numFmtId="0" fontId="32" fillId="3" borderId="49" xfId="3" applyFont="1" applyFill="1" applyBorder="1" applyAlignment="1">
      <alignment vertical="center" shrinkToFit="1"/>
    </xf>
    <xf numFmtId="49" fontId="34" fillId="0" borderId="49" xfId="0" applyNumberFormat="1" applyFont="1" applyBorder="1" applyAlignment="1">
      <alignment horizontal="right" vertical="center"/>
    </xf>
    <xf numFmtId="0" fontId="32" fillId="3" borderId="49" xfId="3" applyFont="1" applyFill="1" applyBorder="1" applyAlignment="1">
      <alignment vertical="center"/>
    </xf>
    <xf numFmtId="0" fontId="34" fillId="3" borderId="49" xfId="0" applyFont="1" applyFill="1" applyBorder="1" applyAlignment="1">
      <alignment vertical="center"/>
    </xf>
    <xf numFmtId="0" fontId="29" fillId="3" borderId="3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36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vertical="center" wrapText="1"/>
    </xf>
    <xf numFmtId="0" fontId="0" fillId="3" borderId="33" xfId="0" applyFill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vertical="top"/>
    </xf>
    <xf numFmtId="164" fontId="4" fillId="3" borderId="12" xfId="0" applyNumberFormat="1" applyFont="1" applyFill="1" applyBorder="1" applyAlignment="1">
      <alignment horizontal="center" vertical="top"/>
    </xf>
    <xf numFmtId="164" fontId="4" fillId="3" borderId="13" xfId="0" applyNumberFormat="1" applyFont="1" applyFill="1" applyBorder="1" applyAlignment="1">
      <alignment horizontal="center" vertical="top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vertical="center"/>
    </xf>
    <xf numFmtId="44" fontId="3" fillId="3" borderId="0" xfId="1" applyFont="1" applyFill="1" applyBorder="1" applyAlignment="1">
      <alignment vertical="top"/>
    </xf>
    <xf numFmtId="165" fontId="3" fillId="3" borderId="6" xfId="0" applyNumberFormat="1" applyFont="1" applyFill="1" applyBorder="1" applyAlignment="1">
      <alignment vertical="top"/>
    </xf>
    <xf numFmtId="165" fontId="3" fillId="3" borderId="0" xfId="0" applyNumberFormat="1" applyFont="1" applyFill="1" applyBorder="1" applyAlignment="1">
      <alignment vertical="top"/>
    </xf>
    <xf numFmtId="0" fontId="3" fillId="3" borderId="7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Border="1" applyAlignment="1">
      <alignment vertical="top"/>
    </xf>
    <xf numFmtId="0" fontId="30" fillId="3" borderId="0" xfId="0" applyFont="1" applyFill="1" applyBorder="1" applyAlignment="1">
      <alignment vertical="center"/>
    </xf>
    <xf numFmtId="0" fontId="30" fillId="3" borderId="0" xfId="0" applyFont="1" applyFill="1" applyBorder="1" applyAlignment="1"/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7" xfId="0" applyFont="1" applyFill="1" applyBorder="1" applyAlignment="1" applyProtection="1">
      <alignment horizontal="left" vertical="top"/>
      <protection locked="0"/>
    </xf>
    <xf numFmtId="0" fontId="30" fillId="3" borderId="0" xfId="0" applyFont="1" applyFill="1" applyBorder="1" applyAlignment="1">
      <alignment vertical="top"/>
    </xf>
    <xf numFmtId="0" fontId="30" fillId="3" borderId="7" xfId="0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center" wrapText="1"/>
    </xf>
    <xf numFmtId="0" fontId="30" fillId="3" borderId="0" xfId="0" applyFont="1" applyFill="1" applyBorder="1"/>
    <xf numFmtId="165" fontId="3" fillId="3" borderId="0" xfId="0" applyNumberFormat="1" applyFont="1" applyFill="1" applyBorder="1" applyAlignment="1">
      <alignment horizontal="right" vertical="top"/>
    </xf>
    <xf numFmtId="165" fontId="3" fillId="3" borderId="32" xfId="0" applyNumberFormat="1" applyFont="1" applyFill="1" applyBorder="1" applyAlignment="1">
      <alignment vertical="top"/>
    </xf>
    <xf numFmtId="0" fontId="4" fillId="3" borderId="30" xfId="0" applyFont="1" applyFill="1" applyBorder="1" applyAlignment="1">
      <alignment vertical="top"/>
    </xf>
    <xf numFmtId="164" fontId="8" fillId="3" borderId="31" xfId="0" applyNumberFormat="1" applyFont="1" applyFill="1" applyBorder="1" applyAlignment="1">
      <alignment horizontal="right" vertical="top"/>
    </xf>
    <xf numFmtId="0" fontId="4" fillId="3" borderId="8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165" fontId="3" fillId="3" borderId="0" xfId="1" applyNumberFormat="1" applyFont="1" applyFill="1" applyBorder="1" applyAlignment="1">
      <alignment vertical="top"/>
    </xf>
    <xf numFmtId="165" fontId="3" fillId="3" borderId="6" xfId="1" applyNumberFormat="1" applyFont="1" applyFill="1" applyBorder="1" applyAlignment="1">
      <alignment vertical="top"/>
    </xf>
    <xf numFmtId="165" fontId="35" fillId="3" borderId="0" xfId="1" applyNumberFormat="1" applyFont="1" applyFill="1" applyBorder="1" applyAlignment="1">
      <alignment vertical="top"/>
    </xf>
    <xf numFmtId="164" fontId="8" fillId="3" borderId="10" xfId="0" applyNumberFormat="1" applyFont="1" applyFill="1" applyBorder="1" applyAlignment="1">
      <alignment horizontal="right" vertical="top"/>
    </xf>
    <xf numFmtId="0" fontId="25" fillId="3" borderId="0" xfId="0" applyFont="1" applyFill="1"/>
    <xf numFmtId="0" fontId="3" fillId="3" borderId="6" xfId="0" applyFont="1" applyFill="1" applyBorder="1" applyAlignment="1">
      <alignment vertical="top"/>
    </xf>
    <xf numFmtId="0" fontId="0" fillId="3" borderId="0" xfId="0" applyFill="1" applyBorder="1"/>
    <xf numFmtId="44" fontId="3" fillId="3" borderId="14" xfId="1" applyFont="1" applyFill="1" applyBorder="1" applyAlignment="1">
      <alignment vertical="top"/>
    </xf>
    <xf numFmtId="0" fontId="0" fillId="3" borderId="0" xfId="0" applyFill="1" applyBorder="1" applyAlignment="1"/>
    <xf numFmtId="0" fontId="0" fillId="3" borderId="6" xfId="0" applyFill="1" applyBorder="1" applyAlignment="1"/>
    <xf numFmtId="44" fontId="3" fillId="3" borderId="6" xfId="1" applyFont="1" applyFill="1" applyBorder="1" applyAlignment="1">
      <alignment vertical="top"/>
    </xf>
    <xf numFmtId="0" fontId="0" fillId="3" borderId="6" xfId="0" applyFill="1" applyBorder="1"/>
    <xf numFmtId="0" fontId="3" fillId="3" borderId="6" xfId="0" applyFont="1" applyFill="1" applyBorder="1" applyAlignment="1" applyProtection="1">
      <alignment vertical="top"/>
      <protection locked="0"/>
    </xf>
    <xf numFmtId="0" fontId="3" fillId="3" borderId="31" xfId="0" applyFont="1" applyFill="1" applyBorder="1" applyAlignment="1">
      <alignment vertical="top"/>
    </xf>
    <xf numFmtId="164" fontId="3" fillId="3" borderId="0" xfId="0" applyNumberFormat="1" applyFont="1" applyFill="1" applyBorder="1" applyAlignment="1" applyProtection="1">
      <alignment horizontal="center" vertical="top"/>
      <protection locked="0"/>
    </xf>
    <xf numFmtId="164" fontId="3" fillId="3" borderId="30" xfId="0" applyNumberFormat="1" applyFont="1" applyFill="1" applyBorder="1" applyAlignment="1" applyProtection="1">
      <alignment horizontal="center" vertical="top"/>
      <protection locked="0"/>
    </xf>
    <xf numFmtId="0" fontId="19" fillId="3" borderId="31" xfId="0" applyFont="1" applyFill="1" applyBorder="1" applyAlignment="1" applyProtection="1">
      <alignment horizontal="center" vertical="top" wrapText="1"/>
      <protection locked="0"/>
    </xf>
    <xf numFmtId="0" fontId="3" fillId="3" borderId="39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>
      <alignment vertical="center" wrapText="1"/>
    </xf>
    <xf numFmtId="0" fontId="30" fillId="3" borderId="0" xfId="0" applyFont="1" applyFill="1"/>
    <xf numFmtId="0" fontId="2" fillId="3" borderId="20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 shrinkToFit="1"/>
    </xf>
    <xf numFmtId="0" fontId="2" fillId="3" borderId="28" xfId="0" applyFont="1" applyFill="1" applyBorder="1" applyAlignment="1">
      <alignment horizontal="center" vertical="center" wrapText="1" shrinkToFit="1"/>
    </xf>
    <xf numFmtId="166" fontId="10" fillId="3" borderId="22" xfId="0" applyNumberFormat="1" applyFont="1" applyFill="1" applyBorder="1" applyAlignment="1" applyProtection="1">
      <alignment horizontal="center" vertical="center"/>
      <protection locked="0"/>
    </xf>
    <xf numFmtId="0" fontId="27" fillId="3" borderId="44" xfId="0" applyFont="1" applyFill="1" applyBorder="1" applyAlignment="1" applyProtection="1">
      <alignment horizontal="center" vertical="center" wrapText="1"/>
    </xf>
    <xf numFmtId="0" fontId="0" fillId="3" borderId="45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41" xfId="0" applyFont="1" applyFill="1" applyBorder="1" applyAlignment="1" applyProtection="1">
      <alignment vertical="top" wrapText="1"/>
    </xf>
    <xf numFmtId="0" fontId="3" fillId="3" borderId="16" xfId="0" applyFont="1" applyFill="1" applyBorder="1" applyAlignment="1" applyProtection="1">
      <alignment vertical="top"/>
    </xf>
    <xf numFmtId="0" fontId="3" fillId="3" borderId="42" xfId="0" applyFont="1" applyFill="1" applyBorder="1" applyAlignment="1" applyProtection="1">
      <alignment vertical="top"/>
    </xf>
    <xf numFmtId="0" fontId="31" fillId="3" borderId="41" xfId="0" applyFont="1" applyFill="1" applyBorder="1" applyAlignment="1" applyProtection="1">
      <alignment horizontal="right" vertical="center" wrapText="1"/>
    </xf>
    <xf numFmtId="0" fontId="31" fillId="3" borderId="16" xfId="0" applyFont="1" applyFill="1" applyBorder="1" applyAlignment="1" applyProtection="1">
      <alignment horizontal="right" vertical="center" wrapText="1"/>
    </xf>
    <xf numFmtId="0" fontId="31" fillId="3" borderId="17" xfId="0" applyFont="1" applyFill="1" applyBorder="1" applyAlignment="1" applyProtection="1">
      <alignment horizontal="right" vertical="center" wrapText="1"/>
    </xf>
    <xf numFmtId="0" fontId="8" fillId="3" borderId="18" xfId="0" applyFont="1" applyFill="1" applyBorder="1" applyAlignment="1">
      <alignment horizontal="right" vertical="top"/>
    </xf>
    <xf numFmtId="0" fontId="8" fillId="3" borderId="9" xfId="0" applyFont="1" applyFill="1" applyBorder="1" applyAlignment="1">
      <alignment horizontal="right" vertical="top"/>
    </xf>
    <xf numFmtId="0" fontId="30" fillId="3" borderId="15" xfId="0" applyFont="1" applyFill="1" applyBorder="1" applyAlignment="1" applyProtection="1">
      <alignment horizontal="left" vertical="center" wrapText="1"/>
    </xf>
    <xf numFmtId="0" fontId="30" fillId="3" borderId="40" xfId="0" applyFont="1" applyFill="1" applyBorder="1" applyAlignment="1" applyProtection="1">
      <alignment horizontal="left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top" wrapText="1"/>
      <protection locked="0"/>
    </xf>
    <xf numFmtId="0" fontId="19" fillId="3" borderId="6" xfId="0" applyFont="1" applyFill="1" applyBorder="1" applyAlignment="1" applyProtection="1">
      <alignment horizontal="center" vertical="top" wrapText="1"/>
      <protection locked="0"/>
    </xf>
    <xf numFmtId="0" fontId="30" fillId="3" borderId="20" xfId="0" applyFont="1" applyFill="1" applyBorder="1" applyAlignment="1">
      <alignment horizontal="center" wrapText="1"/>
    </xf>
    <xf numFmtId="0" fontId="30" fillId="3" borderId="19" xfId="0" applyFont="1" applyFill="1" applyBorder="1" applyAlignment="1">
      <alignment horizontal="center" wrapText="1"/>
    </xf>
    <xf numFmtId="0" fontId="30" fillId="3" borderId="21" xfId="0" applyFont="1" applyFill="1" applyBorder="1" applyAlignment="1">
      <alignment horizontal="center" wrapText="1"/>
    </xf>
    <xf numFmtId="0" fontId="30" fillId="3" borderId="30" xfId="0" applyFont="1" applyFill="1" applyBorder="1" applyAlignment="1">
      <alignment horizontal="center" wrapText="1"/>
    </xf>
    <xf numFmtId="0" fontId="30" fillId="3" borderId="26" xfId="0" applyFont="1" applyFill="1" applyBorder="1" applyAlignment="1">
      <alignment horizontal="center" wrapText="1"/>
    </xf>
    <xf numFmtId="0" fontId="30" fillId="3" borderId="31" xfId="0" applyFont="1" applyFill="1" applyBorder="1" applyAlignment="1">
      <alignment horizontal="center" wrapText="1"/>
    </xf>
    <xf numFmtId="0" fontId="26" fillId="3" borderId="7" xfId="0" applyFont="1" applyFill="1" applyBorder="1" applyAlignment="1">
      <alignment horizontal="left" wrapText="1"/>
    </xf>
    <xf numFmtId="0" fontId="26" fillId="3" borderId="0" xfId="0" applyFont="1" applyFill="1" applyBorder="1" applyAlignment="1">
      <alignment horizontal="left" wrapText="1"/>
    </xf>
    <xf numFmtId="0" fontId="3" fillId="3" borderId="25" xfId="0" applyFont="1" applyFill="1" applyBorder="1" applyAlignment="1" applyProtection="1">
      <alignment horizontal="left" vertical="top"/>
      <protection locked="0"/>
    </xf>
    <xf numFmtId="0" fontId="30" fillId="3" borderId="3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14" fillId="0" borderId="3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0" fillId="0" borderId="49" xfId="0" applyFont="1" applyBorder="1" applyAlignment="1">
      <alignment horizontal="center"/>
    </xf>
  </cellXfs>
  <cellStyles count="5">
    <cellStyle name="Lien hypertexte" xfId="3" builtinId="8"/>
    <cellStyle name="Monétaire" xfId="1" builtinId="4"/>
    <cellStyle name="Monétaire 2" xfId="4"/>
    <cellStyle name="Normal" xfId="0" builtinId="0"/>
    <cellStyle name="Total" xfId="2" builtinId="25"/>
  </cellStyles>
  <dxfs count="0"/>
  <tableStyles count="0" defaultTableStyle="TableStyleMedium2" defaultPivotStyle="PivotStyleLight16"/>
  <colors>
    <mruColors>
      <color rgb="FFFFFF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checked="Checked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12</xdr:row>
          <xdr:rowOff>19050</xdr:rowOff>
        </xdr:from>
        <xdr:to>
          <xdr:col>1</xdr:col>
          <xdr:colOff>1114425</xdr:colOff>
          <xdr:row>13</xdr:row>
          <xdr:rowOff>19050</xdr:rowOff>
        </xdr:to>
        <xdr:sp macro="" textlink="">
          <xdr:nvSpPr>
            <xdr:cNvPr id="1081" name="Check Box 57" descr="Lait 2% 150 ml&#10;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Lait 2% 150 ml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704850</xdr:colOff>
          <xdr:row>9</xdr:row>
          <xdr:rowOff>38100</xdr:rowOff>
        </xdr:from>
        <xdr:to>
          <xdr:col>1</xdr:col>
          <xdr:colOff>1247775</xdr:colOff>
          <xdr:row>10</xdr:row>
          <xdr:rowOff>9525</xdr:rowOff>
        </xdr:to>
        <xdr:sp macro="" textlink="">
          <xdr:nvSpPr>
            <xdr:cNvPr id="1116" name="Check Box 92" descr="Lait 2% 150 ml&#10;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Thé 180 ml, tout inclus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33</xdr:row>
          <xdr:rowOff>19050</xdr:rowOff>
        </xdr:from>
        <xdr:to>
          <xdr:col>3</xdr:col>
          <xdr:colOff>571500</xdr:colOff>
          <xdr:row>33</xdr:row>
          <xdr:rowOff>190500</xdr:rowOff>
        </xdr:to>
        <xdr:sp macro="" textlink="">
          <xdr:nvSpPr>
            <xdr:cNvPr id="1287" name="Check Box 263" descr="Lait 2% 150 ml&#10;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xmlns="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Ass. 9 po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37</xdr:row>
          <xdr:rowOff>19050</xdr:rowOff>
        </xdr:from>
        <xdr:to>
          <xdr:col>4</xdr:col>
          <xdr:colOff>123825</xdr:colOff>
          <xdr:row>37</xdr:row>
          <xdr:rowOff>171450</xdr:rowOff>
        </xdr:to>
        <xdr:sp macro="" textlink="">
          <xdr:nvSpPr>
            <xdr:cNvPr id="1292" name="Check Box 268" descr="Lait 2% 150 ml&#10;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xmlns="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Verres à vin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28575</xdr:rowOff>
        </xdr:from>
        <xdr:to>
          <xdr:col>7</xdr:col>
          <xdr:colOff>85725</xdr:colOff>
          <xdr:row>37</xdr:row>
          <xdr:rowOff>0</xdr:rowOff>
        </xdr:to>
        <xdr:sp macro="" textlink="">
          <xdr:nvSpPr>
            <xdr:cNvPr id="1295" name="Check Box 271" descr="Lait 2% 150 ml&#10;Lait 2% 1Litre&#10;lait 2% 2 litres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xmlns="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Pichet vide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</xdr:rowOff>
        </xdr:from>
        <xdr:to>
          <xdr:col>1</xdr:col>
          <xdr:colOff>1247775</xdr:colOff>
          <xdr:row>36</xdr:row>
          <xdr:rowOff>171450</xdr:rowOff>
        </xdr:to>
        <xdr:sp macro="" textlink="">
          <xdr:nvSpPr>
            <xdr:cNvPr id="1310" name="Check Box 286" descr="Lait 2% 150 ml&#10;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xmlns="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Fourchettes métal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9525</xdr:rowOff>
        </xdr:from>
        <xdr:to>
          <xdr:col>5</xdr:col>
          <xdr:colOff>1095375</xdr:colOff>
          <xdr:row>29</xdr:row>
          <xdr:rowOff>161925</xdr:rowOff>
        </xdr:to>
        <xdr:sp macro="" textlink="">
          <xdr:nvSpPr>
            <xdr:cNvPr id="1316" name="Check Box 292" descr="Lait 2% 150 ml&#10;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xmlns="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Dessert du jour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11</xdr:row>
          <xdr:rowOff>28575</xdr:rowOff>
        </xdr:from>
        <xdr:to>
          <xdr:col>1</xdr:col>
          <xdr:colOff>619125</xdr:colOff>
          <xdr:row>12</xdr:row>
          <xdr:rowOff>9525</xdr:rowOff>
        </xdr:to>
        <xdr:sp macro="" textlink="">
          <xdr:nvSpPr>
            <xdr:cNvPr id="1353" name="Check Box 329" descr="Lait 2% 150 ml&#10;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xmlns="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Lait 2% 1L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9</xdr:row>
          <xdr:rowOff>180975</xdr:rowOff>
        </xdr:from>
        <xdr:to>
          <xdr:col>1</xdr:col>
          <xdr:colOff>1419225</xdr:colOff>
          <xdr:row>11</xdr:row>
          <xdr:rowOff>47625</xdr:rowOff>
        </xdr:to>
        <xdr:sp macro="" textlink="">
          <xdr:nvSpPr>
            <xdr:cNvPr id="1354" name="Check Box 330" descr="Lait 2% 150 ml&#10;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xmlns="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Tisane 180 ml, tout inclus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</xdr:colOff>
          <xdr:row>17</xdr:row>
          <xdr:rowOff>152400</xdr:rowOff>
        </xdr:from>
        <xdr:to>
          <xdr:col>1</xdr:col>
          <xdr:colOff>609600</xdr:colOff>
          <xdr:row>18</xdr:row>
          <xdr:rowOff>142875</xdr:rowOff>
        </xdr:to>
        <xdr:sp macro="" textlink="">
          <xdr:nvSpPr>
            <xdr:cNvPr id="1357" name="Check Box 333" descr="Lait 2% 150 ml&#10;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xmlns="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8</xdr:row>
          <xdr:rowOff>9525</xdr:rowOff>
        </xdr:from>
        <xdr:to>
          <xdr:col>1</xdr:col>
          <xdr:colOff>1447800</xdr:colOff>
          <xdr:row>9</xdr:row>
          <xdr:rowOff>0</xdr:rowOff>
        </xdr:to>
        <xdr:sp macro="" textlink="">
          <xdr:nvSpPr>
            <xdr:cNvPr id="1370" name="Check Box 346" descr="Lait 2% 150 ml&#10;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xmlns="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Café 180 ml, tout inclus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27</xdr:row>
          <xdr:rowOff>9525</xdr:rowOff>
        </xdr:from>
        <xdr:to>
          <xdr:col>1</xdr:col>
          <xdr:colOff>1476375</xdr:colOff>
          <xdr:row>27</xdr:row>
          <xdr:rowOff>123825</xdr:rowOff>
        </xdr:to>
        <xdr:sp macro="" textlink="">
          <xdr:nvSpPr>
            <xdr:cNvPr id="1382" name="Check Box 358" descr="Lait 2% 150 ml&#10;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xmlns="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Biscuits Social thé (2)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28</xdr:row>
          <xdr:rowOff>9525</xdr:rowOff>
        </xdr:from>
        <xdr:to>
          <xdr:col>1</xdr:col>
          <xdr:colOff>1333500</xdr:colOff>
          <xdr:row>28</xdr:row>
          <xdr:rowOff>123825</xdr:rowOff>
        </xdr:to>
        <xdr:sp macro="" textlink="">
          <xdr:nvSpPr>
            <xdr:cNvPr id="1383" name="Check Box 359" descr="Lait 2% 150 ml&#10;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xmlns="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Biscuits soda (2)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28</xdr:row>
          <xdr:rowOff>190500</xdr:rowOff>
        </xdr:from>
        <xdr:to>
          <xdr:col>2</xdr:col>
          <xdr:colOff>19050</xdr:colOff>
          <xdr:row>29</xdr:row>
          <xdr:rowOff>161925</xdr:rowOff>
        </xdr:to>
        <xdr:sp macro="" textlink="">
          <xdr:nvSpPr>
            <xdr:cNvPr id="1385" name="Check Box 361" descr="Lait 2% 150 ml&#10;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xmlns="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Biscuit tendre commercial (1)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16</xdr:row>
          <xdr:rowOff>28575</xdr:rowOff>
        </xdr:from>
        <xdr:to>
          <xdr:col>1</xdr:col>
          <xdr:colOff>1257300</xdr:colOff>
          <xdr:row>16</xdr:row>
          <xdr:rowOff>180975</xdr:rowOff>
        </xdr:to>
        <xdr:sp macro="" textlink="">
          <xdr:nvSpPr>
            <xdr:cNvPr id="1401" name="Check Box 377" descr="Lait 2% 150 ml&#10;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xmlns="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9525</xdr:rowOff>
        </xdr:from>
        <xdr:to>
          <xdr:col>5</xdr:col>
          <xdr:colOff>1171575</xdr:colOff>
          <xdr:row>27</xdr:row>
          <xdr:rowOff>161925</xdr:rowOff>
        </xdr:to>
        <xdr:sp macro="" textlink="">
          <xdr:nvSpPr>
            <xdr:cNvPr id="1411" name="Check Box 387" descr="Lait 2% 150 ml&#10;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xmlns="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Fruit frais (1 ou 125g)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9525</xdr:rowOff>
        </xdr:from>
        <xdr:to>
          <xdr:col>1</xdr:col>
          <xdr:colOff>1428750</xdr:colOff>
          <xdr:row>40</xdr:row>
          <xdr:rowOff>19050</xdr:rowOff>
        </xdr:to>
        <xdr:sp macro="" textlink="">
          <xdr:nvSpPr>
            <xdr:cNvPr id="1414" name="Check Box 390" descr="Lait 2% 150 ml&#10;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xmlns="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Cuillère à soupe métal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35</xdr:row>
          <xdr:rowOff>0</xdr:rowOff>
        </xdr:from>
        <xdr:to>
          <xdr:col>3</xdr:col>
          <xdr:colOff>1057275</xdr:colOff>
          <xdr:row>36</xdr:row>
          <xdr:rowOff>9525</xdr:rowOff>
        </xdr:to>
        <xdr:sp macro="" textlink="">
          <xdr:nvSpPr>
            <xdr:cNvPr id="1416" name="Check Box 392" descr="Lait 2% 150 ml&#10;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xmlns="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Bols carton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35</xdr:row>
          <xdr:rowOff>38100</xdr:rowOff>
        </xdr:from>
        <xdr:to>
          <xdr:col>5</xdr:col>
          <xdr:colOff>1104900</xdr:colOff>
          <xdr:row>36</xdr:row>
          <xdr:rowOff>19050</xdr:rowOff>
        </xdr:to>
        <xdr:sp macro="" textlink="">
          <xdr:nvSpPr>
            <xdr:cNvPr id="1423" name="Check Box 399" descr="Lait 2% 150 ml&#10;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xmlns="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Cuil. à thé plastique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1</xdr:col>
          <xdr:colOff>609600</xdr:colOff>
          <xdr:row>35</xdr:row>
          <xdr:rowOff>180975</xdr:rowOff>
        </xdr:to>
        <xdr:sp macro="" textlink="">
          <xdr:nvSpPr>
            <xdr:cNvPr id="1425" name="Check Box 401" descr="Lait 2% 150 ml&#10;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xmlns="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34</xdr:row>
          <xdr:rowOff>19050</xdr:rowOff>
        </xdr:from>
        <xdr:to>
          <xdr:col>3</xdr:col>
          <xdr:colOff>581025</xdr:colOff>
          <xdr:row>35</xdr:row>
          <xdr:rowOff>0</xdr:rowOff>
        </xdr:to>
        <xdr:sp macro="" textlink="">
          <xdr:nvSpPr>
            <xdr:cNvPr id="1427" name="Check Box 403" descr="Lait 2% 150 ml&#10;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xmlns="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Ass. 6 po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28575</xdr:rowOff>
        </xdr:from>
        <xdr:to>
          <xdr:col>1</xdr:col>
          <xdr:colOff>1238250</xdr:colOff>
          <xdr:row>37</xdr:row>
          <xdr:rowOff>180975</xdr:rowOff>
        </xdr:to>
        <xdr:sp macro="" textlink="">
          <xdr:nvSpPr>
            <xdr:cNvPr id="1430" name="Check Box 406" descr="Lait 2% 150 ml&#10;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xmlns="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Couteaux métal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38100</xdr:rowOff>
        </xdr:from>
        <xdr:to>
          <xdr:col>1</xdr:col>
          <xdr:colOff>1171575</xdr:colOff>
          <xdr:row>38</xdr:row>
          <xdr:rowOff>200025</xdr:rowOff>
        </xdr:to>
        <xdr:sp macro="" textlink="">
          <xdr:nvSpPr>
            <xdr:cNvPr id="1431" name="Check Box 407" descr="Lait 2% 150 ml&#10;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xmlns="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Cuillère à thé métal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38100</xdr:rowOff>
        </xdr:from>
        <xdr:to>
          <xdr:col>7</xdr:col>
          <xdr:colOff>447675</xdr:colOff>
          <xdr:row>33</xdr:row>
          <xdr:rowOff>161925</xdr:rowOff>
        </xdr:to>
        <xdr:sp macro="" textlink="">
          <xdr:nvSpPr>
            <xdr:cNvPr id="1440" name="Check Box 416" descr="Lait 2% 150 ml&#10;Lait 2% 1Litre&#10;lait 2% 2 litres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xmlns="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Pinces de service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36</xdr:row>
          <xdr:rowOff>19050</xdr:rowOff>
        </xdr:from>
        <xdr:to>
          <xdr:col>4</xdr:col>
          <xdr:colOff>142875</xdr:colOff>
          <xdr:row>36</xdr:row>
          <xdr:rowOff>171450</xdr:rowOff>
        </xdr:to>
        <xdr:sp macro="" textlink="">
          <xdr:nvSpPr>
            <xdr:cNvPr id="1445" name="Check Box 421" descr="Lait 2% 150 ml&#10;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xmlns="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Verres carton 8 oz.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9525</xdr:rowOff>
        </xdr:from>
        <xdr:to>
          <xdr:col>5</xdr:col>
          <xdr:colOff>1171575</xdr:colOff>
          <xdr:row>28</xdr:row>
          <xdr:rowOff>161925</xdr:rowOff>
        </xdr:to>
        <xdr:sp macro="" textlink="">
          <xdr:nvSpPr>
            <xdr:cNvPr id="1446" name="Check Box 422" descr="Lait 2% 150 ml&#10;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xmlns="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Fromage ind.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33</xdr:row>
          <xdr:rowOff>19050</xdr:rowOff>
        </xdr:from>
        <xdr:to>
          <xdr:col>1</xdr:col>
          <xdr:colOff>1304925</xdr:colOff>
          <xdr:row>33</xdr:row>
          <xdr:rowOff>200025</xdr:rowOff>
        </xdr:to>
        <xdr:sp macro="" textlink="">
          <xdr:nvSpPr>
            <xdr:cNvPr id="1464" name="Check Box 440" descr="Lait 2% 150 ml&#10;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xmlns="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Assiettes 9 pouces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34</xdr:row>
          <xdr:rowOff>28575</xdr:rowOff>
        </xdr:from>
        <xdr:to>
          <xdr:col>5</xdr:col>
          <xdr:colOff>1095375</xdr:colOff>
          <xdr:row>35</xdr:row>
          <xdr:rowOff>28575</xdr:rowOff>
        </xdr:to>
        <xdr:sp macro="" textlink="">
          <xdr:nvSpPr>
            <xdr:cNvPr id="1467" name="Check Box 443" descr="Lait 2% 150 ml&#10;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xmlns="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Couteaux plastique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33</xdr:row>
          <xdr:rowOff>66675</xdr:rowOff>
        </xdr:from>
        <xdr:to>
          <xdr:col>5</xdr:col>
          <xdr:colOff>1181100</xdr:colOff>
          <xdr:row>34</xdr:row>
          <xdr:rowOff>9525</xdr:rowOff>
        </xdr:to>
        <xdr:sp macro="" textlink="">
          <xdr:nvSpPr>
            <xdr:cNvPr id="1468" name="Check Box 444" descr="Lait 2% 150 ml&#10;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xmlns="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Fourchettes plastique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37</xdr:row>
          <xdr:rowOff>47625</xdr:rowOff>
        </xdr:from>
        <xdr:to>
          <xdr:col>5</xdr:col>
          <xdr:colOff>514350</xdr:colOff>
          <xdr:row>38</xdr:row>
          <xdr:rowOff>9525</xdr:rowOff>
        </xdr:to>
        <xdr:sp macro="" textlink="">
          <xdr:nvSpPr>
            <xdr:cNvPr id="1470" name="Check Box 446" descr="Lait 2% 150 ml&#10;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xmlns="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Pailles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9525</xdr:rowOff>
        </xdr:from>
        <xdr:to>
          <xdr:col>7</xdr:col>
          <xdr:colOff>85725</xdr:colOff>
          <xdr:row>35</xdr:row>
          <xdr:rowOff>171450</xdr:rowOff>
        </xdr:to>
        <xdr:sp macro="" textlink="">
          <xdr:nvSpPr>
            <xdr:cNvPr id="1473" name="Check Box 449" descr="Lait 2% 150 ml&#10;Lait 2% 1Litre&#10;lait 2% 2 litres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xmlns="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Cabarets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19050</xdr:rowOff>
        </xdr:from>
        <xdr:to>
          <xdr:col>7</xdr:col>
          <xdr:colOff>457200</xdr:colOff>
          <xdr:row>34</xdr:row>
          <xdr:rowOff>142875</xdr:rowOff>
        </xdr:to>
        <xdr:sp macro="" textlink="">
          <xdr:nvSpPr>
            <xdr:cNvPr id="1475" name="Check Box 451" descr="Lait 2% 150 ml&#10;Lait 2% 1Litre&#10;lait 2% 2 litres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xmlns="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Cuillères service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</xdr:colOff>
          <xdr:row>17</xdr:row>
          <xdr:rowOff>0</xdr:rowOff>
        </xdr:from>
        <xdr:to>
          <xdr:col>1</xdr:col>
          <xdr:colOff>1257300</xdr:colOff>
          <xdr:row>17</xdr:row>
          <xdr:rowOff>152400</xdr:rowOff>
        </xdr:to>
        <xdr:sp macro="" textlink="">
          <xdr:nvSpPr>
            <xdr:cNvPr id="1495" name="Check Box 471" descr="Lait 2% 150 ml&#10;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xmlns="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Canneberge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19</xdr:row>
          <xdr:rowOff>19050</xdr:rowOff>
        </xdr:from>
        <xdr:to>
          <xdr:col>5</xdr:col>
          <xdr:colOff>657225</xdr:colOff>
          <xdr:row>19</xdr:row>
          <xdr:rowOff>161925</xdr:rowOff>
        </xdr:to>
        <xdr:sp macro="" textlink="">
          <xdr:nvSpPr>
            <xdr:cNvPr id="1510" name="Check Box 486" descr="Lait 2% 150 ml&#10;Lait 2% 1Litre&#10;lait 2% 2 litres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xmlns="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20</xdr:row>
          <xdr:rowOff>9525</xdr:rowOff>
        </xdr:from>
        <xdr:to>
          <xdr:col>5</xdr:col>
          <xdr:colOff>638175</xdr:colOff>
          <xdr:row>20</xdr:row>
          <xdr:rowOff>152400</xdr:rowOff>
        </xdr:to>
        <xdr:sp macro="" textlink="">
          <xdr:nvSpPr>
            <xdr:cNvPr id="1512" name="Check Box 488" descr="Lait 2% 150 ml&#10;Lait 2% 1Litre&#10;lait 2% 2 litres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xmlns="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13</xdr:row>
          <xdr:rowOff>9525</xdr:rowOff>
        </xdr:from>
        <xdr:to>
          <xdr:col>5</xdr:col>
          <xdr:colOff>647700</xdr:colOff>
          <xdr:row>13</xdr:row>
          <xdr:rowOff>152400</xdr:rowOff>
        </xdr:to>
        <xdr:sp macro="" textlink="">
          <xdr:nvSpPr>
            <xdr:cNvPr id="1513" name="Check Box 489" descr="Lait 2% 150 ml&#10;Lait 2% 1Litre&#10;lait 2% 2 litres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xmlns="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13</xdr:row>
          <xdr:rowOff>190500</xdr:rowOff>
        </xdr:from>
        <xdr:to>
          <xdr:col>5</xdr:col>
          <xdr:colOff>628650</xdr:colOff>
          <xdr:row>14</xdr:row>
          <xdr:rowOff>142875</xdr:rowOff>
        </xdr:to>
        <xdr:sp macro="" textlink="">
          <xdr:nvSpPr>
            <xdr:cNvPr id="1514" name="Check Box 490" descr="Lait 2% 150 ml&#10;Lait 2% 1Litre&#10;lait 2% 2 litres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xmlns="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9</xdr:row>
          <xdr:rowOff>19050</xdr:rowOff>
        </xdr:from>
        <xdr:to>
          <xdr:col>5</xdr:col>
          <xdr:colOff>1171575</xdr:colOff>
          <xdr:row>9</xdr:row>
          <xdr:rowOff>171450</xdr:rowOff>
        </xdr:to>
        <xdr:sp macro="" textlink="">
          <xdr:nvSpPr>
            <xdr:cNvPr id="1521" name="Check Box 497" descr="Lait 2% 150 ml&#10;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xmlns="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0</xdr:rowOff>
        </xdr:from>
        <xdr:to>
          <xdr:col>5</xdr:col>
          <xdr:colOff>523875</xdr:colOff>
          <xdr:row>11</xdr:row>
          <xdr:rowOff>28575</xdr:rowOff>
        </xdr:to>
        <xdr:sp macro="" textlink="">
          <xdr:nvSpPr>
            <xdr:cNvPr id="1522" name="Check Box 498" descr="Lait 2% 150 ml&#10;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xmlns="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28575</xdr:rowOff>
        </xdr:from>
        <xdr:to>
          <xdr:col>5</xdr:col>
          <xdr:colOff>1171575</xdr:colOff>
          <xdr:row>11</xdr:row>
          <xdr:rowOff>180975</xdr:rowOff>
        </xdr:to>
        <xdr:sp macro="" textlink="">
          <xdr:nvSpPr>
            <xdr:cNvPr id="1523" name="Check Box 499" descr="Lait 2% 150 ml&#10;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xmlns="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Canneberge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13</xdr:row>
          <xdr:rowOff>19050</xdr:rowOff>
        </xdr:from>
        <xdr:to>
          <xdr:col>1</xdr:col>
          <xdr:colOff>1457325</xdr:colOff>
          <xdr:row>14</xdr:row>
          <xdr:rowOff>9525</xdr:rowOff>
        </xdr:to>
        <xdr:sp macro="" textlink="">
          <xdr:nvSpPr>
            <xdr:cNvPr id="1525" name="Check Box 501" descr="Lait 2% 150 ml&#10;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xmlns="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Jus légumes/tomate 156 ml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676275</xdr:colOff>
          <xdr:row>14</xdr:row>
          <xdr:rowOff>19050</xdr:rowOff>
        </xdr:from>
        <xdr:to>
          <xdr:col>1</xdr:col>
          <xdr:colOff>1123950</xdr:colOff>
          <xdr:row>15</xdr:row>
          <xdr:rowOff>9525</xdr:rowOff>
        </xdr:to>
        <xdr:sp macro="" textlink="">
          <xdr:nvSpPr>
            <xdr:cNvPr id="1526" name="Check Box 502" descr="Lait 2% 150 ml&#10;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xmlns="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Pichet d'eau avec glace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16</xdr:row>
          <xdr:rowOff>19050</xdr:rowOff>
        </xdr:from>
        <xdr:to>
          <xdr:col>5</xdr:col>
          <xdr:colOff>647700</xdr:colOff>
          <xdr:row>16</xdr:row>
          <xdr:rowOff>161925</xdr:rowOff>
        </xdr:to>
        <xdr:sp macro="" textlink="">
          <xdr:nvSpPr>
            <xdr:cNvPr id="1527" name="Check Box 503" descr="Lait 2% 150 ml&#10;Lait 2% 1Litre&#10;lait 2% 2 litres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xmlns="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17</xdr:row>
          <xdr:rowOff>9525</xdr:rowOff>
        </xdr:from>
        <xdr:to>
          <xdr:col>5</xdr:col>
          <xdr:colOff>609600</xdr:colOff>
          <xdr:row>17</xdr:row>
          <xdr:rowOff>152400</xdr:rowOff>
        </xdr:to>
        <xdr:sp macro="" textlink="">
          <xdr:nvSpPr>
            <xdr:cNvPr id="1528" name="Check Box 504" descr="Lait 2% 150 ml&#10;Lait 2% 1Litre&#10;lait 2% 2 litres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xmlns="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36</xdr:row>
          <xdr:rowOff>38100</xdr:rowOff>
        </xdr:from>
        <xdr:to>
          <xdr:col>5</xdr:col>
          <xdr:colOff>1104900</xdr:colOff>
          <xdr:row>37</xdr:row>
          <xdr:rowOff>28575</xdr:rowOff>
        </xdr:to>
        <xdr:sp macro="" textlink="">
          <xdr:nvSpPr>
            <xdr:cNvPr id="1532" name="Check Box 508" descr="Lait 2% 150 ml&#10;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xmlns="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Cuil. à soupe plastique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24</xdr:row>
          <xdr:rowOff>0</xdr:rowOff>
        </xdr:from>
        <xdr:to>
          <xdr:col>2</xdr:col>
          <xdr:colOff>38100</xdr:colOff>
          <xdr:row>25</xdr:row>
          <xdr:rowOff>0</xdr:rowOff>
        </xdr:to>
        <xdr:sp macro="" textlink="">
          <xdr:nvSpPr>
            <xdr:cNvPr id="1533" name="Check Box 509" descr="Lait 2% 150 ml&#10;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xmlns="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Bât. fromage sac - 270g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25</xdr:row>
          <xdr:rowOff>19050</xdr:rowOff>
        </xdr:from>
        <xdr:to>
          <xdr:col>1</xdr:col>
          <xdr:colOff>1543050</xdr:colOff>
          <xdr:row>25</xdr:row>
          <xdr:rowOff>161925</xdr:rowOff>
        </xdr:to>
        <xdr:sp macro="" textlink="">
          <xdr:nvSpPr>
            <xdr:cNvPr id="1534" name="Check Box 510" descr="Lait 2% 150 ml&#10;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xmlns="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Croustilles sac individuel - 40g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26</xdr:row>
          <xdr:rowOff>19050</xdr:rowOff>
        </xdr:from>
        <xdr:to>
          <xdr:col>1</xdr:col>
          <xdr:colOff>1447800</xdr:colOff>
          <xdr:row>26</xdr:row>
          <xdr:rowOff>161925</xdr:rowOff>
        </xdr:to>
        <xdr:sp macro="" textlink="">
          <xdr:nvSpPr>
            <xdr:cNvPr id="1535" name="Check Box 511" descr="Lait 2% 150 ml&#10;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xmlns="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Croustilles sac - 454g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23</xdr:row>
          <xdr:rowOff>19050</xdr:rowOff>
        </xdr:from>
        <xdr:to>
          <xdr:col>1</xdr:col>
          <xdr:colOff>1514475</xdr:colOff>
          <xdr:row>24</xdr:row>
          <xdr:rowOff>0</xdr:rowOff>
        </xdr:to>
        <xdr:sp macro="" textlink="">
          <xdr:nvSpPr>
            <xdr:cNvPr id="1536" name="Check Box 512" descr="Lait 2% 150 ml&#10;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xmlns="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Bât. fromage sac ind. - 60g.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28575</xdr:rowOff>
        </xdr:from>
        <xdr:to>
          <xdr:col>6</xdr:col>
          <xdr:colOff>171450</xdr:colOff>
          <xdr:row>25</xdr:row>
          <xdr:rowOff>0</xdr:rowOff>
        </xdr:to>
        <xdr:sp macro="" textlink="">
          <xdr:nvSpPr>
            <xdr:cNvPr id="1538" name="Check Box 514" descr="Lait 2% 150 ml&#10;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xmlns="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Gâteau de fête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9525</xdr:rowOff>
        </xdr:from>
        <xdr:to>
          <xdr:col>6</xdr:col>
          <xdr:colOff>0</xdr:colOff>
          <xdr:row>26</xdr:row>
          <xdr:rowOff>9525</xdr:rowOff>
        </xdr:to>
        <xdr:sp macro="" textlink="">
          <xdr:nvSpPr>
            <xdr:cNvPr id="1539" name="Check Box 515" descr="Lait 2% 150 ml&#10;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xmlns="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Gâteau de fête purée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6</xdr:col>
          <xdr:colOff>114300</xdr:colOff>
          <xdr:row>26</xdr:row>
          <xdr:rowOff>161925</xdr:rowOff>
        </xdr:to>
        <xdr:sp macro="" textlink="">
          <xdr:nvSpPr>
            <xdr:cNvPr id="1540" name="Check Box 516" descr="Lait 2% 150 ml&#10;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xmlns="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Yogourt ind.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23</xdr:row>
          <xdr:rowOff>57150</xdr:rowOff>
        </xdr:from>
        <xdr:to>
          <xdr:col>6</xdr:col>
          <xdr:colOff>228600</xdr:colOff>
          <xdr:row>23</xdr:row>
          <xdr:rowOff>171450</xdr:rowOff>
        </xdr:to>
        <xdr:sp macro="" textlink="">
          <xdr:nvSpPr>
            <xdr:cNvPr id="1541" name="Check Box 517" descr="Lait 2% 150 ml&#10;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xmlns="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Muffin (1)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</xdr:rowOff>
        </xdr:from>
        <xdr:to>
          <xdr:col>1</xdr:col>
          <xdr:colOff>1304925</xdr:colOff>
          <xdr:row>35</xdr:row>
          <xdr:rowOff>9525</xdr:rowOff>
        </xdr:to>
        <xdr:sp macro="" textlink="">
          <xdr:nvSpPr>
            <xdr:cNvPr id="1543" name="Check Box 519" descr="Lait 2% 150 ml&#10;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xmlns="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Assiettes 6 pouces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15875</xdr:colOff>
      <xdr:row>0</xdr:row>
      <xdr:rowOff>34925</xdr:rowOff>
    </xdr:from>
    <xdr:to>
      <xdr:col>1</xdr:col>
      <xdr:colOff>245931</xdr:colOff>
      <xdr:row>1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34925"/>
          <a:ext cx="696781" cy="3746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19050</xdr:rowOff>
        </xdr:from>
        <xdr:to>
          <xdr:col>7</xdr:col>
          <xdr:colOff>85725</xdr:colOff>
          <xdr:row>37</xdr:row>
          <xdr:rowOff>180975</xdr:rowOff>
        </xdr:to>
        <xdr:sp macro="" textlink="">
          <xdr:nvSpPr>
            <xdr:cNvPr id="1546" name="Check Box 522" descr="Lait 2% 150 ml&#10;Lait 2% 1Litre&#10;lait 2% 2 litres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xmlns="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Guénilles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19050</xdr:rowOff>
        </xdr:from>
        <xdr:to>
          <xdr:col>7</xdr:col>
          <xdr:colOff>466725</xdr:colOff>
          <xdr:row>38</xdr:row>
          <xdr:rowOff>180975</xdr:rowOff>
        </xdr:to>
        <xdr:sp macro="" textlink="">
          <xdr:nvSpPr>
            <xdr:cNvPr id="1547" name="Check Box 523" descr="Lait 2% 150 ml&#10;Lait 2% 1Litre&#10;lait 2% 2 litres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xmlns="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Linge à vaisselle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9525</xdr:rowOff>
        </xdr:from>
        <xdr:to>
          <xdr:col>7</xdr:col>
          <xdr:colOff>733425</xdr:colOff>
          <xdr:row>40</xdr:row>
          <xdr:rowOff>0</xdr:rowOff>
        </xdr:to>
        <xdr:sp macro="" textlink="">
          <xdr:nvSpPr>
            <xdr:cNvPr id="1548" name="Check Box 524" descr="Lait 2% 150 ml&#10;Lait 2% 1Litre&#10;lait 2% 2 litres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xmlns="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Serviettes de table 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20</xdr:row>
          <xdr:rowOff>9525</xdr:rowOff>
        </xdr:from>
        <xdr:to>
          <xdr:col>6</xdr:col>
          <xdr:colOff>114300</xdr:colOff>
          <xdr:row>20</xdr:row>
          <xdr:rowOff>190500</xdr:rowOff>
        </xdr:to>
        <xdr:sp macro="" textlink="">
          <xdr:nvSpPr>
            <xdr:cNvPr id="1551" name="Check Box 527" descr="Lait 2% 150 ml&#10;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xmlns="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Diète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19</xdr:row>
          <xdr:rowOff>9525</xdr:rowOff>
        </xdr:from>
        <xdr:to>
          <xdr:col>6</xdr:col>
          <xdr:colOff>485775</xdr:colOff>
          <xdr:row>19</xdr:row>
          <xdr:rowOff>180975</xdr:rowOff>
        </xdr:to>
        <xdr:sp macro="" textlink="">
          <xdr:nvSpPr>
            <xdr:cNvPr id="1553" name="Check Box 529" descr="Lait 2% 150 ml&#10;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Diète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den01\AppData\Local\Temp\Domino%20Web%20Access\84\Requ&#234;te%20harmonis&#233;e%20CIUS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rection%20SAPADP\Milieu%20de%20vie\Loisirs%20de%20Triest\Cuisine\Requ&#234;tes\2017\11%20Novembre\Requ&#234;te%20loisirs%20CIUS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rdonnées chef secteur"/>
      <sheetName val="Requête"/>
      <sheetName val="Relevé de facturation"/>
      <sheetName val="Calculs"/>
    </sheetNames>
    <sheetDataSet>
      <sheetData sheetId="0">
        <row r="4">
          <cell r="A4" t="str">
            <v>BIERMANS</v>
          </cell>
          <cell r="F4">
            <v>755410</v>
          </cell>
        </row>
        <row r="5">
          <cell r="A5" t="str">
            <v>DANTE</v>
          </cell>
          <cell r="F5" t="str">
            <v>xxxx</v>
          </cell>
        </row>
        <row r="6">
          <cell r="A6" t="str">
            <v>DE LA MAISON-NEUVE</v>
          </cell>
          <cell r="F6" t="str">
            <v>xxxx</v>
          </cell>
        </row>
        <row r="7">
          <cell r="A7" t="str">
            <v>ÉLORIA-LEPAGE</v>
          </cell>
          <cell r="F7" t="str">
            <v>xxxx</v>
          </cell>
        </row>
        <row r="8">
          <cell r="A8" t="str">
            <v>FRANÇOIS-SÉGUENOT</v>
          </cell>
          <cell r="F8">
            <v>755470</v>
          </cell>
        </row>
        <row r="9">
          <cell r="A9" t="str">
            <v>INSTITUT POLONAIS</v>
          </cell>
          <cell r="F9" t="str">
            <v>xxxx</v>
          </cell>
        </row>
        <row r="10">
          <cell r="A10" t="str">
            <v>JEANNE-LE BER</v>
          </cell>
          <cell r="F10" t="str">
            <v>xxxx</v>
          </cell>
        </row>
        <row r="11">
          <cell r="A11" t="str">
            <v>J-HENRI CHARBONNEAU</v>
          </cell>
          <cell r="F11" t="str">
            <v>xxxx</v>
          </cell>
        </row>
        <row r="12">
          <cell r="A12" t="str">
            <v>JUDITH-JASMIN</v>
          </cell>
          <cell r="F12">
            <v>755430</v>
          </cell>
        </row>
        <row r="13">
          <cell r="A13" t="str">
            <v>MARIE-ROLLET</v>
          </cell>
          <cell r="F13" t="str">
            <v>xxxx</v>
          </cell>
        </row>
        <row r="14">
          <cell r="A14" t="str">
            <v>PIERRE-JOSEPH-TRIEST</v>
          </cell>
          <cell r="F14">
            <v>755420</v>
          </cell>
        </row>
        <row r="15">
          <cell r="A15" t="str">
            <v>QUATRE TEMPS</v>
          </cell>
          <cell r="F15" t="str">
            <v>xxxx</v>
          </cell>
        </row>
        <row r="16">
          <cell r="A16" t="str">
            <v>ROBERT-CLICHE-</v>
          </cell>
          <cell r="F16" t="str">
            <v>xxxx</v>
          </cell>
        </row>
        <row r="17">
          <cell r="A17" t="str">
            <v>ROUSSELOT</v>
          </cell>
          <cell r="F17" t="str">
            <v>xxxx</v>
          </cell>
        </row>
        <row r="18">
          <cell r="A18" t="str">
            <v>ST-MICHEL</v>
          </cell>
          <cell r="F18" t="str">
            <v>xxxx</v>
          </cell>
        </row>
        <row r="34">
          <cell r="A34" t="str">
            <v>Oui</v>
          </cell>
          <cell r="B34">
            <v>0</v>
          </cell>
        </row>
        <row r="35">
          <cell r="A35" t="str">
            <v>Non</v>
          </cell>
          <cell r="B35">
            <v>1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édures s. loisirs"/>
      <sheetName val="Coordonnées chef secteur"/>
      <sheetName val="Requête régulière"/>
      <sheetName val="Requête spéciales"/>
      <sheetName val="Relevé de facturation"/>
      <sheetName val="Procédures s. alimentaire"/>
      <sheetName val="Calculs ES"/>
    </sheetNames>
    <sheetDataSet>
      <sheetData sheetId="0" refreshError="1"/>
      <sheetData sheetId="1">
        <row r="4">
          <cell r="A4" t="str">
            <v>BENJAMIN-VICTOR-ROUSSELOT</v>
          </cell>
        </row>
        <row r="5">
          <cell r="A5" t="str">
            <v>DANTE</v>
          </cell>
        </row>
        <row r="6">
          <cell r="A6" t="str">
            <v>DE ST-MICHEL</v>
          </cell>
        </row>
        <row r="7">
          <cell r="A7" t="str">
            <v>ÉLORIA-LEPAGE</v>
          </cell>
        </row>
        <row r="8">
          <cell r="A8" t="str">
            <v>FRANÇOIS-SÉGUENOT</v>
          </cell>
        </row>
        <row r="9">
          <cell r="A9" t="str">
            <v>JEAN-HUBERT-BIERMANS</v>
          </cell>
        </row>
        <row r="10">
          <cell r="A10" t="str">
            <v>JEANNE-LE BER</v>
          </cell>
        </row>
        <row r="11">
          <cell r="A11" t="str">
            <v>JOSEPH-FRANÇOIS-PERRAULT</v>
          </cell>
        </row>
        <row r="12">
          <cell r="A12" t="str">
            <v>JUDITH-JASMIN</v>
          </cell>
        </row>
        <row r="13">
          <cell r="A13" t="str">
            <v>JULES-HENRI CHARBONNEAU</v>
          </cell>
        </row>
        <row r="14">
          <cell r="A14" t="str">
            <v>MARIE-ROLLET</v>
          </cell>
        </row>
        <row r="15">
          <cell r="A15" t="str">
            <v>NICOLET</v>
          </cell>
        </row>
        <row r="16">
          <cell r="A16" t="str">
            <v>PIERRE-JOSEPH-TRIEST</v>
          </cell>
        </row>
        <row r="17">
          <cell r="A17" t="str">
            <v>POLONAIS MARIE-CURIE-SLODOWSKA</v>
          </cell>
        </row>
        <row r="18">
          <cell r="A18" t="str">
            <v>ROBERT-CLICHE-</v>
          </cell>
        </row>
        <row r="34">
          <cell r="A34" t="str">
            <v>Oui</v>
          </cell>
          <cell r="B34">
            <v>0</v>
          </cell>
        </row>
        <row r="35">
          <cell r="A35" t="str">
            <v>Non</v>
          </cell>
          <cell r="B35">
            <v>1</v>
          </cell>
        </row>
      </sheetData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.lotafe.efoso.cemtl@ssss.gouv.qc.ca" TargetMode="External"/><Relationship Id="rId13" Type="http://schemas.openxmlformats.org/officeDocument/2006/relationships/hyperlink" Target="mailto:martin.bouchard.alimentation.cemtl@ssss.gouv.qc.ca" TargetMode="External"/><Relationship Id="rId18" Type="http://schemas.openxmlformats.org/officeDocument/2006/relationships/hyperlink" Target="mailto:Melanie.Cote.LTEAS@ssss.gouv.qc.ca" TargetMode="External"/><Relationship Id="rId26" Type="http://schemas.openxmlformats.org/officeDocument/2006/relationships/hyperlink" Target="mailto:denis.nadon.cemtl@ssss.gouv.qc.ca" TargetMode="External"/><Relationship Id="rId3" Type="http://schemas.openxmlformats.org/officeDocument/2006/relationships/hyperlink" Target="mailto:josianne.soyez.stmi@ssss.gouv.qc.ca" TargetMode="External"/><Relationship Id="rId21" Type="http://schemas.openxmlformats.org/officeDocument/2006/relationships/hyperlink" Target="mailto:Vanessa.Jalbert.LTEAS@ssss.gouv.qc.ca" TargetMode="External"/><Relationship Id="rId7" Type="http://schemas.openxmlformats.org/officeDocument/2006/relationships/hyperlink" Target="mailto:Melanie.Belanger.LTEAS@ssss.gouv.qc.ca" TargetMode="External"/><Relationship Id="rId12" Type="http://schemas.openxmlformats.org/officeDocument/2006/relationships/hyperlink" Target="mailto:joannie.lavoie.cemtl@ssss.gouv.qc.ca" TargetMode="External"/><Relationship Id="rId17" Type="http://schemas.openxmlformats.org/officeDocument/2006/relationships/hyperlink" Target="mailto:nutrition.triest.pdi@ssss.gouv.qc.ca" TargetMode="External"/><Relationship Id="rId25" Type="http://schemas.openxmlformats.org/officeDocument/2006/relationships/hyperlink" Target="mailto:Frederique.StJean.LTEAS@ssss.gouv.qc.ca" TargetMode="External"/><Relationship Id="rId2" Type="http://schemas.openxmlformats.org/officeDocument/2006/relationships/hyperlink" Target="mailto:manon.villeneuve.CEMTL@ssss.gouv.qc.ca" TargetMode="External"/><Relationship Id="rId16" Type="http://schemas.openxmlformats.org/officeDocument/2006/relationships/hyperlink" Target="mailto:servicetraiteurproduction.iusmm@ssss.gouv.qc.ca" TargetMode="External"/><Relationship Id="rId20" Type="http://schemas.openxmlformats.org/officeDocument/2006/relationships/hyperlink" Target="mailto:laura.lotafe.efoso.cemtl@ssss.gouv.qc.ca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mailto:manon.villeneuve.CEMTL@ssss.gouv.qc.ca" TargetMode="External"/><Relationship Id="rId6" Type="http://schemas.openxmlformats.org/officeDocument/2006/relationships/hyperlink" Target="mailto:amina.chabi.slsm@ssss.gouv.qc.ca" TargetMode="External"/><Relationship Id="rId11" Type="http://schemas.openxmlformats.org/officeDocument/2006/relationships/hyperlink" Target="mailto:Evelyne.Brousseau.LTEAS@ssss.gouv.qc.ca" TargetMode="External"/><Relationship Id="rId24" Type="http://schemas.openxmlformats.org/officeDocument/2006/relationships/hyperlink" Target="mailto:frederique.emond.cemtl@ssss.gouv.qc.ca" TargetMode="External"/><Relationship Id="rId5" Type="http://schemas.openxmlformats.org/officeDocument/2006/relationships/hyperlink" Target="mailto:teresa.prata.santc@ssss.gouv.qc.ca" TargetMode="External"/><Relationship Id="rId15" Type="http://schemas.openxmlformats.org/officeDocument/2006/relationships/hyperlink" Target="mailto:nutrition.triest.pdi@ssss.gouv.qc.ca" TargetMode="External"/><Relationship Id="rId23" Type="http://schemas.openxmlformats.org/officeDocument/2006/relationships/hyperlink" Target="mailto:Vanessa.Jalbert.LTEAS@ssss.gouv.qc.ca" TargetMode="External"/><Relationship Id="rId28" Type="http://schemas.openxmlformats.org/officeDocument/2006/relationships/hyperlink" Target="mailto:messiva.berrabah.cemtl@ssss.gouv.qc.ca" TargetMode="External"/><Relationship Id="rId10" Type="http://schemas.openxmlformats.org/officeDocument/2006/relationships/hyperlink" Target="mailto:nancy.lahaie.alimentation.cemtl@ssss.gouv.qc.ca" TargetMode="External"/><Relationship Id="rId19" Type="http://schemas.openxmlformats.org/officeDocument/2006/relationships/hyperlink" Target="mailto:messiva.berrabah.cemtl@ssss.gouv.qc.ca" TargetMode="External"/><Relationship Id="rId4" Type="http://schemas.openxmlformats.org/officeDocument/2006/relationships/hyperlink" Target="mailto:priscilla.gauthier.pdi@ssss.gouv.qc.ca" TargetMode="External"/><Relationship Id="rId9" Type="http://schemas.openxmlformats.org/officeDocument/2006/relationships/hyperlink" Target="mailto:Annie-Claude.Caponi.cemtl@ssss.gouv.qc.ca" TargetMode="External"/><Relationship Id="rId14" Type="http://schemas.openxmlformats.org/officeDocument/2006/relationships/hyperlink" Target="mailto:martin.bouchard.alimentation.cemtl@ssss.gouv.qc.ca" TargetMode="External"/><Relationship Id="rId22" Type="http://schemas.openxmlformats.org/officeDocument/2006/relationships/hyperlink" Target="mailto:steve.machabee.cemtl@ssss.gouv.qc.ca" TargetMode="External"/><Relationship Id="rId27" Type="http://schemas.openxmlformats.org/officeDocument/2006/relationships/hyperlink" Target="mailto:joannie.lavoie.cemtl@ssss.gouv.q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view="pageBreakPreview" zoomScaleNormal="100" zoomScaleSheetLayoutView="100" zoomScalePageLayoutView="130" workbookViewId="0">
      <selection activeCell="G12" sqref="G12"/>
    </sheetView>
  </sheetViews>
  <sheetFormatPr baseColWidth="10" defaultRowHeight="15" x14ac:dyDescent="0.25"/>
  <cols>
    <col min="1" max="1" width="6.7109375" style="80" customWidth="1"/>
    <col min="2" max="2" width="24.5703125" style="80" customWidth="1"/>
    <col min="3" max="3" width="8.28515625" style="80" customWidth="1"/>
    <col min="4" max="4" width="16.42578125" style="80" customWidth="1"/>
    <col min="5" max="5" width="6.140625" style="80" customWidth="1"/>
    <col min="6" max="6" width="18.28515625" style="80" customWidth="1"/>
    <col min="7" max="7" width="10" style="80" customWidth="1"/>
    <col min="8" max="8" width="16.7109375" style="80" customWidth="1"/>
    <col min="9" max="9" width="7.85546875" style="80" customWidth="1"/>
    <col min="10" max="16384" width="11.42578125" style="80"/>
  </cols>
  <sheetData>
    <row r="1" spans="1:13" ht="21.75" customHeight="1" x14ac:dyDescent="0.25">
      <c r="A1" s="173" t="s">
        <v>15</v>
      </c>
      <c r="B1" s="174"/>
      <c r="C1" s="175" t="s">
        <v>104</v>
      </c>
      <c r="D1" s="175"/>
      <c r="E1" s="175"/>
      <c r="F1" s="78" t="s">
        <v>148</v>
      </c>
      <c r="G1" s="56"/>
      <c r="H1" s="79"/>
    </row>
    <row r="2" spans="1:13" ht="21.75" customHeight="1" x14ac:dyDescent="0.25">
      <c r="A2" s="177" t="s">
        <v>182</v>
      </c>
      <c r="B2" s="178"/>
      <c r="C2" s="176"/>
      <c r="D2" s="176"/>
      <c r="E2" s="176"/>
      <c r="F2" s="81" t="s">
        <v>12</v>
      </c>
      <c r="G2" s="55"/>
      <c r="H2" s="82"/>
    </row>
    <row r="3" spans="1:13" ht="21.75" customHeight="1" thickBot="1" x14ac:dyDescent="0.3">
      <c r="A3" s="137" t="s">
        <v>13</v>
      </c>
      <c r="B3" s="138"/>
      <c r="C3" s="176"/>
      <c r="D3" s="176"/>
      <c r="E3" s="176"/>
      <c r="F3" s="179" t="s">
        <v>145</v>
      </c>
      <c r="G3" s="83" t="s">
        <v>14</v>
      </c>
      <c r="H3" s="82"/>
    </row>
    <row r="4" spans="1:13" ht="21.75" customHeight="1" thickBot="1" x14ac:dyDescent="0.3">
      <c r="A4" s="181" t="s">
        <v>105</v>
      </c>
      <c r="B4" s="176"/>
      <c r="C4" s="138"/>
      <c r="D4" s="138"/>
      <c r="E4" s="138"/>
      <c r="F4" s="180"/>
      <c r="G4" s="84" t="s">
        <v>18</v>
      </c>
      <c r="H4" s="82"/>
      <c r="J4" s="85"/>
    </row>
    <row r="5" spans="1:13" ht="21.75" customHeight="1" x14ac:dyDescent="0.25">
      <c r="A5" s="137" t="s">
        <v>19</v>
      </c>
      <c r="B5" s="138"/>
      <c r="C5" s="141"/>
      <c r="D5" s="141"/>
      <c r="E5" s="141"/>
      <c r="F5" s="139" t="s">
        <v>128</v>
      </c>
      <c r="G5" s="84" t="s">
        <v>14</v>
      </c>
      <c r="H5" s="82"/>
    </row>
    <row r="6" spans="1:13" ht="21.75" customHeight="1" x14ac:dyDescent="0.25">
      <c r="A6" s="137" t="s">
        <v>141</v>
      </c>
      <c r="B6" s="138"/>
      <c r="C6" s="184"/>
      <c r="D6" s="184"/>
      <c r="E6" s="185"/>
      <c r="F6" s="140"/>
      <c r="G6" s="84" t="s">
        <v>18</v>
      </c>
      <c r="H6" s="82"/>
      <c r="M6" s="80" t="s">
        <v>190</v>
      </c>
    </row>
    <row r="7" spans="1:13" ht="24.75" customHeight="1" thickBot="1" x14ac:dyDescent="0.3">
      <c r="A7" s="182" t="s">
        <v>152</v>
      </c>
      <c r="B7" s="183"/>
      <c r="C7" s="183"/>
      <c r="D7" s="183"/>
      <c r="E7" s="186"/>
      <c r="F7" s="86"/>
      <c r="G7" s="87"/>
      <c r="H7" s="88"/>
    </row>
    <row r="8" spans="1:13" x14ac:dyDescent="0.25">
      <c r="A8" s="89" t="s">
        <v>0</v>
      </c>
      <c r="B8" s="90" t="s">
        <v>189</v>
      </c>
      <c r="C8" s="91" t="s">
        <v>1</v>
      </c>
      <c r="D8" s="92" t="s">
        <v>2</v>
      </c>
      <c r="E8" s="89" t="s">
        <v>0</v>
      </c>
      <c r="F8" s="90" t="s">
        <v>189</v>
      </c>
      <c r="G8" s="91" t="s">
        <v>1</v>
      </c>
      <c r="H8" s="92" t="s">
        <v>2</v>
      </c>
    </row>
    <row r="9" spans="1:13" ht="13.5" customHeight="1" x14ac:dyDescent="0.25">
      <c r="A9" s="93"/>
      <c r="B9" s="94"/>
      <c r="C9" s="95">
        <v>1.7</v>
      </c>
      <c r="D9" s="96">
        <f>SUM(C9*A9)</f>
        <v>0</v>
      </c>
      <c r="E9" s="171" t="s">
        <v>188</v>
      </c>
      <c r="F9" s="172"/>
      <c r="G9" s="97"/>
      <c r="H9" s="96"/>
    </row>
    <row r="10" spans="1:13" ht="14.25" customHeight="1" x14ac:dyDescent="0.25">
      <c r="A10" s="93"/>
      <c r="B10" s="94"/>
      <c r="C10" s="95">
        <v>1.5</v>
      </c>
      <c r="D10" s="96">
        <f>SUM(C10*A10)</f>
        <v>0</v>
      </c>
      <c r="E10" s="98"/>
      <c r="F10" s="99"/>
      <c r="G10" s="95">
        <v>3.7</v>
      </c>
      <c r="H10" s="96">
        <f>SUM(G10*E10)</f>
        <v>0</v>
      </c>
    </row>
    <row r="11" spans="1:13" ht="12" customHeight="1" x14ac:dyDescent="0.25">
      <c r="A11" s="93"/>
      <c r="B11" s="100"/>
      <c r="C11" s="95">
        <v>1.5</v>
      </c>
      <c r="D11" s="96">
        <f>SUM(C11*A11)</f>
        <v>0</v>
      </c>
      <c r="E11" s="98"/>
      <c r="F11" s="101"/>
      <c r="G11" s="95">
        <v>3.7</v>
      </c>
      <c r="H11" s="96">
        <f>SUM(G11*E11)</f>
        <v>0</v>
      </c>
    </row>
    <row r="12" spans="1:13" ht="15" customHeight="1" x14ac:dyDescent="0.25">
      <c r="A12" s="93"/>
      <c r="B12" s="100"/>
      <c r="C12" s="95">
        <v>2.25</v>
      </c>
      <c r="D12" s="96">
        <f>SUM(C12*A12)</f>
        <v>0</v>
      </c>
      <c r="E12" s="98"/>
      <c r="F12" s="102"/>
      <c r="G12" s="97">
        <v>3.7</v>
      </c>
      <c r="H12" s="96">
        <f>SUM(G12*E12)</f>
        <v>0</v>
      </c>
    </row>
    <row r="13" spans="1:13" ht="14.25" customHeight="1" x14ac:dyDescent="0.25">
      <c r="A13" s="93"/>
      <c r="B13" s="94"/>
      <c r="C13" s="95">
        <v>1.5</v>
      </c>
      <c r="D13" s="96">
        <f>SUM(C13*A13)</f>
        <v>0</v>
      </c>
      <c r="E13" s="103" t="s">
        <v>142</v>
      </c>
      <c r="F13" s="104"/>
      <c r="G13" s="97"/>
      <c r="H13" s="96"/>
    </row>
    <row r="14" spans="1:13" x14ac:dyDescent="0.25">
      <c r="A14" s="105"/>
      <c r="B14" s="106"/>
      <c r="C14" s="95">
        <v>1.3</v>
      </c>
      <c r="D14" s="96">
        <f t="shared" ref="D14:D19" si="0">SUM(C14*A14)</f>
        <v>0</v>
      </c>
      <c r="E14" s="98"/>
      <c r="F14" s="107"/>
      <c r="G14" s="97">
        <v>4.45</v>
      </c>
      <c r="H14" s="96">
        <f>SUM(G14*E14)</f>
        <v>0</v>
      </c>
    </row>
    <row r="15" spans="1:13" x14ac:dyDescent="0.25">
      <c r="A15" s="105"/>
      <c r="B15" s="106"/>
      <c r="C15" s="97"/>
      <c r="D15" s="96"/>
      <c r="E15" s="98"/>
      <c r="F15" s="99"/>
      <c r="G15" s="97">
        <v>4.45</v>
      </c>
      <c r="H15" s="96">
        <f>SUM(G15*E15)</f>
        <v>0</v>
      </c>
    </row>
    <row r="16" spans="1:13" ht="14.25" customHeight="1" x14ac:dyDescent="0.25">
      <c r="A16" s="169" t="s">
        <v>144</v>
      </c>
      <c r="B16" s="170"/>
      <c r="C16" s="97"/>
      <c r="D16" s="96"/>
      <c r="E16" s="103" t="s">
        <v>156</v>
      </c>
      <c r="F16" s="104"/>
      <c r="G16" s="97"/>
      <c r="H16" s="96"/>
    </row>
    <row r="17" spans="1:10" ht="15" customHeight="1" x14ac:dyDescent="0.25">
      <c r="A17" s="105"/>
      <c r="B17" s="106"/>
      <c r="C17" s="97">
        <v>1.1000000000000001</v>
      </c>
      <c r="D17" s="96">
        <f t="shared" si="0"/>
        <v>0</v>
      </c>
      <c r="E17" s="98"/>
      <c r="F17" s="104"/>
      <c r="G17" s="108" t="s">
        <v>155</v>
      </c>
      <c r="H17" s="96"/>
      <c r="J17" s="99"/>
    </row>
    <row r="18" spans="1:10" x14ac:dyDescent="0.25">
      <c r="A18" s="105"/>
      <c r="B18" s="106"/>
      <c r="C18" s="97">
        <v>1.1000000000000001</v>
      </c>
      <c r="D18" s="96">
        <f t="shared" si="0"/>
        <v>0</v>
      </c>
      <c r="E18" s="98"/>
      <c r="F18" s="99"/>
      <c r="G18" s="108" t="s">
        <v>155</v>
      </c>
      <c r="H18" s="96"/>
    </row>
    <row r="19" spans="1:10" ht="15.75" thickBot="1" x14ac:dyDescent="0.3">
      <c r="A19" s="105"/>
      <c r="B19" s="106"/>
      <c r="C19" s="97">
        <v>1.1000000000000001</v>
      </c>
      <c r="D19" s="96">
        <f t="shared" si="0"/>
        <v>0</v>
      </c>
      <c r="E19" s="103" t="s">
        <v>181</v>
      </c>
      <c r="F19" s="99"/>
      <c r="G19" s="97"/>
      <c r="H19" s="96"/>
    </row>
    <row r="20" spans="1:10" ht="15" customHeight="1" x14ac:dyDescent="0.25">
      <c r="A20" s="163" t="s">
        <v>143</v>
      </c>
      <c r="B20" s="164"/>
      <c r="C20" s="164"/>
      <c r="D20" s="165"/>
      <c r="E20" s="98"/>
      <c r="F20" s="99"/>
      <c r="G20" s="97">
        <v>1.85</v>
      </c>
      <c r="H20" s="96">
        <f>SUM(G20*E20)</f>
        <v>0</v>
      </c>
    </row>
    <row r="21" spans="1:10" ht="15.75" thickBot="1" x14ac:dyDescent="0.3">
      <c r="A21" s="166"/>
      <c r="B21" s="167"/>
      <c r="C21" s="167"/>
      <c r="D21" s="168"/>
      <c r="E21" s="98"/>
      <c r="F21" s="99"/>
      <c r="G21" s="97">
        <v>1.85</v>
      </c>
      <c r="H21" s="109">
        <f>SUM(G21*E21)</f>
        <v>0</v>
      </c>
    </row>
    <row r="22" spans="1:10" ht="15.75" thickBot="1" x14ac:dyDescent="0.3">
      <c r="A22" s="110"/>
      <c r="B22" s="154" t="s">
        <v>3</v>
      </c>
      <c r="C22" s="154"/>
      <c r="D22" s="111">
        <f>SUM(D9:D19)</f>
        <v>0</v>
      </c>
      <c r="E22" s="112"/>
      <c r="F22" s="155" t="s">
        <v>3</v>
      </c>
      <c r="G22" s="155"/>
      <c r="H22" s="111">
        <f>SUM(H9:H19)</f>
        <v>0</v>
      </c>
    </row>
    <row r="23" spans="1:10" x14ac:dyDescent="0.25">
      <c r="A23" s="89" t="s">
        <v>0</v>
      </c>
      <c r="B23" s="90" t="s">
        <v>14</v>
      </c>
      <c r="C23" s="91" t="s">
        <v>1</v>
      </c>
      <c r="D23" s="92" t="s">
        <v>2</v>
      </c>
      <c r="E23" s="89" t="s">
        <v>0</v>
      </c>
      <c r="F23" s="90" t="s">
        <v>14</v>
      </c>
      <c r="G23" s="91" t="s">
        <v>1</v>
      </c>
      <c r="H23" s="92" t="s">
        <v>2</v>
      </c>
    </row>
    <row r="24" spans="1:10" x14ac:dyDescent="0.25">
      <c r="A24" s="98"/>
      <c r="B24" s="113"/>
      <c r="C24" s="114">
        <v>1.85</v>
      </c>
      <c r="D24" s="115">
        <f t="shared" ref="D24:D27" si="1">SUM(C24*A24)</f>
        <v>0</v>
      </c>
      <c r="E24" s="98"/>
      <c r="F24" s="99"/>
      <c r="G24" s="114">
        <v>1.75</v>
      </c>
      <c r="H24" s="115">
        <f t="shared" ref="H24:H27" si="2">SUM(G24*E24)</f>
        <v>0</v>
      </c>
    </row>
    <row r="25" spans="1:10" x14ac:dyDescent="0.25">
      <c r="A25" s="98"/>
      <c r="B25" s="107"/>
      <c r="C25" s="114">
        <v>4.8499999999999996</v>
      </c>
      <c r="D25" s="115">
        <f t="shared" si="1"/>
        <v>0</v>
      </c>
      <c r="E25" s="98"/>
      <c r="F25" s="107"/>
      <c r="G25" s="116" t="s">
        <v>187</v>
      </c>
      <c r="H25" s="115"/>
    </row>
    <row r="26" spans="1:10" x14ac:dyDescent="0.25">
      <c r="A26" s="98"/>
      <c r="B26" s="99"/>
      <c r="C26" s="114">
        <v>1.95</v>
      </c>
      <c r="D26" s="115">
        <f t="shared" si="1"/>
        <v>0</v>
      </c>
      <c r="E26" s="98"/>
      <c r="F26" s="99"/>
      <c r="G26" s="116" t="s">
        <v>187</v>
      </c>
      <c r="H26" s="115"/>
    </row>
    <row r="27" spans="1:10" x14ac:dyDescent="0.25">
      <c r="A27" s="98"/>
      <c r="B27" s="99"/>
      <c r="C27" s="114">
        <v>6.1</v>
      </c>
      <c r="D27" s="115">
        <f t="shared" si="1"/>
        <v>0</v>
      </c>
      <c r="E27" s="98"/>
      <c r="F27" s="99"/>
      <c r="G27" s="114">
        <v>1.2</v>
      </c>
      <c r="H27" s="115">
        <f t="shared" si="2"/>
        <v>0</v>
      </c>
    </row>
    <row r="28" spans="1:10" x14ac:dyDescent="0.25">
      <c r="A28" s="98"/>
      <c r="B28" s="99"/>
      <c r="C28" s="114">
        <v>0.35</v>
      </c>
      <c r="D28" s="115">
        <f>SUM(C28*A28)</f>
        <v>0</v>
      </c>
      <c r="E28" s="98"/>
      <c r="F28" s="99"/>
      <c r="G28" s="114">
        <v>1</v>
      </c>
      <c r="H28" s="115">
        <f>SUM(G28*E28)</f>
        <v>0</v>
      </c>
    </row>
    <row r="29" spans="1:10" x14ac:dyDescent="0.25">
      <c r="A29" s="98"/>
      <c r="B29" s="107"/>
      <c r="C29" s="114">
        <v>0.35</v>
      </c>
      <c r="D29" s="115">
        <f>SUM(C29*A29)</f>
        <v>0</v>
      </c>
      <c r="E29" s="98"/>
      <c r="F29" s="107"/>
      <c r="G29" s="114">
        <v>1.1000000000000001</v>
      </c>
      <c r="H29" s="115">
        <f>SUM(G29*E29)</f>
        <v>0</v>
      </c>
    </row>
    <row r="30" spans="1:10" x14ac:dyDescent="0.25">
      <c r="A30" s="98"/>
      <c r="B30" s="99"/>
      <c r="C30" s="114">
        <v>0.45</v>
      </c>
      <c r="D30" s="115">
        <f>SUM(C30*A30)</f>
        <v>0</v>
      </c>
      <c r="E30" s="98"/>
      <c r="F30" s="99"/>
      <c r="G30" s="114">
        <v>1.8</v>
      </c>
      <c r="H30" s="115">
        <f>SUM(G30*E30)</f>
        <v>0</v>
      </c>
    </row>
    <row r="31" spans="1:10" ht="14.25" customHeight="1" thickBot="1" x14ac:dyDescent="0.3">
      <c r="A31" s="112"/>
      <c r="B31" s="155" t="s">
        <v>3</v>
      </c>
      <c r="C31" s="155"/>
      <c r="D31" s="117">
        <f>SUM(D24:D30)</f>
        <v>0</v>
      </c>
      <c r="E31" s="112"/>
      <c r="F31" s="155" t="s">
        <v>3</v>
      </c>
      <c r="G31" s="155"/>
      <c r="H31" s="117">
        <f>SUM(H24:H30)</f>
        <v>0</v>
      </c>
    </row>
    <row r="32" spans="1:10" s="118" customFormat="1" ht="30" customHeight="1" thickBot="1" x14ac:dyDescent="0.3">
      <c r="A32" s="145" t="s">
        <v>186</v>
      </c>
      <c r="B32" s="146"/>
      <c r="C32" s="146"/>
      <c r="D32" s="146"/>
      <c r="E32" s="146"/>
      <c r="F32" s="146"/>
      <c r="G32" s="146"/>
      <c r="H32" s="147"/>
    </row>
    <row r="33" spans="1:9" s="118" customFormat="1" x14ac:dyDescent="0.25">
      <c r="A33" s="89" t="s">
        <v>0</v>
      </c>
      <c r="B33" s="90" t="s">
        <v>159</v>
      </c>
      <c r="C33" s="89" t="s">
        <v>0</v>
      </c>
      <c r="D33" s="90" t="s">
        <v>106</v>
      </c>
      <c r="E33" s="89" t="s">
        <v>0</v>
      </c>
      <c r="F33" s="90" t="s">
        <v>106</v>
      </c>
      <c r="G33" s="90" t="s">
        <v>160</v>
      </c>
      <c r="H33" s="92"/>
    </row>
    <row r="34" spans="1:9" ht="16.5" customHeight="1" x14ac:dyDescent="0.25">
      <c r="A34" s="98"/>
      <c r="B34" s="99"/>
      <c r="C34" s="98"/>
      <c r="D34" s="99"/>
      <c r="E34" s="98"/>
      <c r="F34" s="119"/>
      <c r="G34" s="120"/>
      <c r="H34" s="121"/>
    </row>
    <row r="35" spans="1:9" x14ac:dyDescent="0.25">
      <c r="A35" s="98"/>
      <c r="B35" s="122"/>
      <c r="C35" s="98"/>
      <c r="D35" s="122"/>
      <c r="E35" s="98"/>
      <c r="F35" s="123"/>
      <c r="G35" s="120"/>
      <c r="H35" s="124"/>
    </row>
    <row r="36" spans="1:9" x14ac:dyDescent="0.25">
      <c r="A36" s="98"/>
      <c r="B36" s="99"/>
      <c r="C36" s="98">
        <v>0</v>
      </c>
      <c r="D36" s="99"/>
      <c r="E36" s="98"/>
      <c r="F36" s="119"/>
      <c r="G36" s="120"/>
      <c r="H36" s="124"/>
    </row>
    <row r="37" spans="1:9" x14ac:dyDescent="0.25">
      <c r="A37" s="98"/>
      <c r="B37" s="122"/>
      <c r="C37" s="98"/>
      <c r="D37" s="122"/>
      <c r="E37" s="98"/>
      <c r="F37" s="123"/>
      <c r="G37" s="120"/>
      <c r="H37" s="124"/>
    </row>
    <row r="38" spans="1:9" x14ac:dyDescent="0.25">
      <c r="A38" s="98"/>
      <c r="B38" s="120"/>
      <c r="C38" s="98"/>
      <c r="D38" s="120"/>
      <c r="E38" s="98"/>
      <c r="F38" s="119"/>
      <c r="G38" s="161"/>
      <c r="H38" s="162"/>
    </row>
    <row r="39" spans="1:9" ht="17.25" customHeight="1" x14ac:dyDescent="0.25">
      <c r="A39" s="98"/>
      <c r="B39" s="99"/>
      <c r="C39" s="98"/>
      <c r="D39" s="99"/>
      <c r="E39" s="98"/>
      <c r="F39" s="125"/>
      <c r="G39" s="161"/>
      <c r="H39" s="162"/>
    </row>
    <row r="40" spans="1:9" ht="15" customHeight="1" x14ac:dyDescent="0.25">
      <c r="A40" s="98"/>
      <c r="B40" s="99"/>
      <c r="C40" s="98"/>
      <c r="D40" s="99"/>
      <c r="E40" s="98"/>
      <c r="F40" s="126"/>
      <c r="G40" s="161"/>
      <c r="H40" s="162"/>
    </row>
    <row r="41" spans="1:9" ht="15" customHeight="1" thickBot="1" x14ac:dyDescent="0.3">
      <c r="A41" s="98"/>
      <c r="B41" s="127"/>
      <c r="C41" s="128">
        <f>SUM(C34:C40)*0.25</f>
        <v>0</v>
      </c>
      <c r="D41" s="99" t="s">
        <v>103</v>
      </c>
      <c r="E41" s="129">
        <f>SUM(E34:E40)*0.15</f>
        <v>0</v>
      </c>
      <c r="F41" s="99" t="s">
        <v>103</v>
      </c>
      <c r="G41" s="129"/>
      <c r="H41" s="130"/>
    </row>
    <row r="42" spans="1:9" ht="27" customHeight="1" thickBot="1" x14ac:dyDescent="0.3">
      <c r="A42" s="158" t="s">
        <v>183</v>
      </c>
      <c r="B42" s="159"/>
      <c r="C42" s="159"/>
      <c r="D42" s="159"/>
      <c r="E42" s="159"/>
      <c r="F42" s="159"/>
      <c r="G42" s="159"/>
      <c r="H42" s="160"/>
    </row>
    <row r="43" spans="1:9" ht="51" customHeight="1" x14ac:dyDescent="0.25">
      <c r="A43" s="134" t="s">
        <v>163</v>
      </c>
      <c r="B43" s="135"/>
      <c r="C43" s="135"/>
      <c r="D43" s="135"/>
      <c r="E43" s="135"/>
      <c r="F43" s="135"/>
      <c r="G43" s="135"/>
      <c r="H43" s="136"/>
    </row>
    <row r="44" spans="1:9" s="133" customFormat="1" ht="32.25" customHeight="1" x14ac:dyDescent="0.25">
      <c r="A44" s="131" t="s">
        <v>146</v>
      </c>
      <c r="B44" s="156" t="s">
        <v>147</v>
      </c>
      <c r="C44" s="156"/>
      <c r="D44" s="156"/>
      <c r="E44" s="156"/>
      <c r="F44" s="156"/>
      <c r="G44" s="156"/>
      <c r="H44" s="157"/>
      <c r="I44" s="132"/>
    </row>
    <row r="45" spans="1:9" s="133" customFormat="1" ht="99.75" customHeight="1" x14ac:dyDescent="0.25">
      <c r="A45" s="148" t="s">
        <v>161</v>
      </c>
      <c r="B45" s="149"/>
      <c r="C45" s="149"/>
      <c r="D45" s="149"/>
      <c r="E45" s="149"/>
      <c r="F45" s="149"/>
      <c r="G45" s="149"/>
      <c r="H45" s="150"/>
      <c r="I45" s="132"/>
    </row>
    <row r="46" spans="1:9" ht="25.5" customHeight="1" x14ac:dyDescent="0.25">
      <c r="A46" s="151" t="s">
        <v>107</v>
      </c>
      <c r="B46" s="152"/>
      <c r="C46" s="152"/>
      <c r="D46" s="152"/>
      <c r="E46" s="152"/>
      <c r="F46" s="152"/>
      <c r="G46" s="153"/>
      <c r="H46" s="57">
        <f>D22+D31+H31+H22+C41+E41</f>
        <v>0</v>
      </c>
    </row>
    <row r="47" spans="1:9" ht="25.5" customHeight="1" thickBot="1" x14ac:dyDescent="0.3">
      <c r="A47" s="142" t="s">
        <v>185</v>
      </c>
      <c r="B47" s="143"/>
      <c r="C47" s="143"/>
      <c r="D47" s="143"/>
      <c r="E47" s="143"/>
      <c r="F47" s="143"/>
      <c r="G47" s="143"/>
      <c r="H47" s="144"/>
    </row>
    <row r="48" spans="1:9" ht="15" customHeight="1" x14ac:dyDescent="0.25"/>
    <row r="49" ht="15" customHeight="1" x14ac:dyDescent="0.25"/>
  </sheetData>
  <sheetProtection algorithmName="SHA-512" hashValue="D2Hfnp9ljNnlSpcOHjvpHPYgLZkPYBgDQLCzlfoQ1qYaNWymKmT03tBTSab+xd51eepUnlNGVO+Hd5wTDyXzMQ==" saltValue="hVTtXARW0/E0zMbjDsdgYw==" spinCount="100000" sheet="1" objects="1" scenarios="1" insertColumns="0" insertRows="0" deleteColumns="0" deleteRows="0"/>
  <protectedRanges>
    <protectedRange algorithmName="SHA-512" hashValue="iIlXTajGM+Spqs/Dshq3R3ew6QhnL5KA/lMC3hO9WiaOcC77HLzSbQQVQGoMZ0YnhnYSWIzVrhFrZrsdS0cPJw==" saltValue="mmiuJ/z3lNX4A6jFkgImRA==" spinCount="100000" sqref="E28:E30 B16 C34:C41 A28:A30 A34:A41 A9:A13 A15:A16 B19:B21 A18:A21 G41 E34:E41 E9:E21" name="Plage1_1"/>
  </protectedRanges>
  <mergeCells count="32">
    <mergeCell ref="A20:D21"/>
    <mergeCell ref="A16:B16"/>
    <mergeCell ref="E9:F9"/>
    <mergeCell ref="A1:B1"/>
    <mergeCell ref="A3:B3"/>
    <mergeCell ref="C1:E1"/>
    <mergeCell ref="C2:E2"/>
    <mergeCell ref="C3:E3"/>
    <mergeCell ref="A2:B2"/>
    <mergeCell ref="F3:F4"/>
    <mergeCell ref="A4:B4"/>
    <mergeCell ref="A6:B6"/>
    <mergeCell ref="A7:B7"/>
    <mergeCell ref="C4:E4"/>
    <mergeCell ref="C6:E6"/>
    <mergeCell ref="C7:E7"/>
    <mergeCell ref="A43:H43"/>
    <mergeCell ref="A5:B5"/>
    <mergeCell ref="F5:F6"/>
    <mergeCell ref="C5:E5"/>
    <mergeCell ref="A47:H47"/>
    <mergeCell ref="A32:H32"/>
    <mergeCell ref="A45:H45"/>
    <mergeCell ref="A46:G46"/>
    <mergeCell ref="B22:C22"/>
    <mergeCell ref="F31:G31"/>
    <mergeCell ref="F22:G22"/>
    <mergeCell ref="B31:C31"/>
    <mergeCell ref="B44:H44"/>
    <mergeCell ref="A42:H42"/>
    <mergeCell ref="G38:H39"/>
    <mergeCell ref="G40:H40"/>
  </mergeCells>
  <printOptions horizontalCentered="1" verticalCentered="1"/>
  <pageMargins left="0.25" right="0.25" top="0.75" bottom="0.75" header="0.3" footer="0.3"/>
  <pageSetup paperSize="5" scale="95" orientation="portrait" r:id="rId1"/>
  <headerFooter>
    <oddHeader>&amp;C&amp;"-,Gras"&amp;16Requête alimentaire - Activités loisirs en hébergement</oddHeader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Check Box 57">
              <controlPr defaultSize="0" autoFill="0" autoLine="0" autoPict="0" altText="Lait 2% 150 ml_x000a_">
                <anchor moveWithCells="1">
                  <from>
                    <xdr:col>0</xdr:col>
                    <xdr:colOff>695325</xdr:colOff>
                    <xdr:row>12</xdr:row>
                    <xdr:rowOff>19050</xdr:rowOff>
                  </from>
                  <to>
                    <xdr:col>1</xdr:col>
                    <xdr:colOff>1114425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" name="Check Box 92">
              <controlPr defaultSize="0" autoFill="0" autoLine="0" autoPict="0" altText="Lait 2% 150 ml_x000a_">
                <anchor moveWithCells="1">
                  <from>
                    <xdr:col>0</xdr:col>
                    <xdr:colOff>704850</xdr:colOff>
                    <xdr:row>9</xdr:row>
                    <xdr:rowOff>38100</xdr:rowOff>
                  </from>
                  <to>
                    <xdr:col>1</xdr:col>
                    <xdr:colOff>1247775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" name="Check Box 263">
              <controlPr defaultSize="0" autoFill="0" autoLine="0" autoPict="0" altText="Lait 2% 150 ml_x000a_">
                <anchor moveWithCells="1">
                  <from>
                    <xdr:col>2</xdr:col>
                    <xdr:colOff>552450</xdr:colOff>
                    <xdr:row>33</xdr:row>
                    <xdr:rowOff>19050</xdr:rowOff>
                  </from>
                  <to>
                    <xdr:col>3</xdr:col>
                    <xdr:colOff>571500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7" name="Check Box 268">
              <controlPr defaultSize="0" autoFill="0" autoLine="0" autoPict="0" altText="Lait 2% 150 ml_x000a_">
                <anchor moveWithCells="1">
                  <from>
                    <xdr:col>2</xdr:col>
                    <xdr:colOff>542925</xdr:colOff>
                    <xdr:row>37</xdr:row>
                    <xdr:rowOff>19050</xdr:rowOff>
                  </from>
                  <to>
                    <xdr:col>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8" name="Check Box 271">
              <controlPr defaultSize="0" autoFill="0" autoLine="0" autoPict="0" altText="Lait 2% 150 ml_x000a_Lait 2% 1Litre_x000a_lait 2% 2 litres">
                <anchor moveWithCells="1">
                  <from>
                    <xdr:col>6</xdr:col>
                    <xdr:colOff>0</xdr:colOff>
                    <xdr:row>36</xdr:row>
                    <xdr:rowOff>28575</xdr:rowOff>
                  </from>
                  <to>
                    <xdr:col>7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9" name="Check Box 286">
              <controlPr defaultSize="0" autoFill="0" autoLine="0" autoPict="0" altText="Lait 2% 150 ml_x000a_">
                <anchor moveWithCells="1">
                  <from>
                    <xdr:col>1</xdr:col>
                    <xdr:colOff>0</xdr:colOff>
                    <xdr:row>36</xdr:row>
                    <xdr:rowOff>19050</xdr:rowOff>
                  </from>
                  <to>
                    <xdr:col>1</xdr:col>
                    <xdr:colOff>1247775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0" name="Check Box 292">
              <controlPr defaultSize="0" autoFill="0" autoLine="0" autoPict="0" altText="Lait 2% 150 ml_x000a_">
                <anchor moveWithCells="1">
                  <from>
                    <xdr:col>4</xdr:col>
                    <xdr:colOff>323850</xdr:colOff>
                    <xdr:row>29</xdr:row>
                    <xdr:rowOff>9525</xdr:rowOff>
                  </from>
                  <to>
                    <xdr:col>5</xdr:col>
                    <xdr:colOff>1095375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1" name="Check Box 329">
              <controlPr defaultSize="0" autoFill="0" autoLine="0" autoPict="0" altText="Lait 2% 150 ml_x000a_">
                <anchor moveWithCells="1">
                  <from>
                    <xdr:col>0</xdr:col>
                    <xdr:colOff>695325</xdr:colOff>
                    <xdr:row>11</xdr:row>
                    <xdr:rowOff>28575</xdr:rowOff>
                  </from>
                  <to>
                    <xdr:col>1</xdr:col>
                    <xdr:colOff>619125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2" name="Check Box 330">
              <controlPr defaultSize="0" autoFill="0" autoLine="0" autoPict="0" altText="Lait 2% 150 ml_x000a_">
                <anchor moveWithCells="1">
                  <from>
                    <xdr:col>0</xdr:col>
                    <xdr:colOff>695325</xdr:colOff>
                    <xdr:row>9</xdr:row>
                    <xdr:rowOff>180975</xdr:rowOff>
                  </from>
                  <to>
                    <xdr:col>1</xdr:col>
                    <xdr:colOff>1419225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3" name="Check Box 333">
              <controlPr defaultSize="0" autoFill="0" autoLine="0" autoPict="0" altText="Lait 2% 150 ml_x000a_">
                <anchor moveWithCells="1">
                  <from>
                    <xdr:col>0</xdr:col>
                    <xdr:colOff>666750</xdr:colOff>
                    <xdr:row>17</xdr:row>
                    <xdr:rowOff>152400</xdr:rowOff>
                  </from>
                  <to>
                    <xdr:col>1</xdr:col>
                    <xdr:colOff>609600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4" name="Check Box 346">
              <controlPr defaultSize="0" autoFill="0" autoLine="0" autoPict="0" altText="Lait 2% 150 ml_x000a_">
                <anchor moveWithCells="1">
                  <from>
                    <xdr:col>0</xdr:col>
                    <xdr:colOff>714375</xdr:colOff>
                    <xdr:row>8</xdr:row>
                    <xdr:rowOff>9525</xdr:rowOff>
                  </from>
                  <to>
                    <xdr:col>1</xdr:col>
                    <xdr:colOff>1447800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5" name="Check Box 358">
              <controlPr defaultSize="0" autoFill="0" autoLine="0" autoPict="0" altText="Lait 2% 150 ml_x000a_">
                <anchor moveWithCells="1">
                  <from>
                    <xdr:col>0</xdr:col>
                    <xdr:colOff>466725</xdr:colOff>
                    <xdr:row>27</xdr:row>
                    <xdr:rowOff>9525</xdr:rowOff>
                  </from>
                  <to>
                    <xdr:col>1</xdr:col>
                    <xdr:colOff>1476375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6" name="Check Box 359">
              <controlPr defaultSize="0" autoFill="0" autoLine="0" autoPict="0" altText="Lait 2% 150 ml_x000a_">
                <anchor moveWithCells="1">
                  <from>
                    <xdr:col>0</xdr:col>
                    <xdr:colOff>466725</xdr:colOff>
                    <xdr:row>28</xdr:row>
                    <xdr:rowOff>9525</xdr:rowOff>
                  </from>
                  <to>
                    <xdr:col>1</xdr:col>
                    <xdr:colOff>1333500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7" name="Check Box 361">
              <controlPr defaultSize="0" autoFill="0" autoLine="0" autoPict="0" altText="Lait 2% 150 ml_x000a_">
                <anchor moveWithCells="1">
                  <from>
                    <xdr:col>0</xdr:col>
                    <xdr:colOff>457200</xdr:colOff>
                    <xdr:row>28</xdr:row>
                    <xdr:rowOff>190500</xdr:rowOff>
                  </from>
                  <to>
                    <xdr:col>2</xdr:col>
                    <xdr:colOff>19050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8" name="Check Box 377">
              <controlPr defaultSize="0" autoFill="0" autoLine="0" autoPict="0" altText="Lait 2% 150 ml_x000a_">
                <anchor moveWithCells="1">
                  <from>
                    <xdr:col>0</xdr:col>
                    <xdr:colOff>657225</xdr:colOff>
                    <xdr:row>16</xdr:row>
                    <xdr:rowOff>28575</xdr:rowOff>
                  </from>
                  <to>
                    <xdr:col>1</xdr:col>
                    <xdr:colOff>1257300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9" name="Check Box 387">
              <controlPr defaultSize="0" autoFill="0" autoLine="0" autoPict="0" altText="Lait 2% 150 ml_x000a_">
                <anchor moveWithCells="1">
                  <from>
                    <xdr:col>4</xdr:col>
                    <xdr:colOff>323850</xdr:colOff>
                    <xdr:row>27</xdr:row>
                    <xdr:rowOff>9525</xdr:rowOff>
                  </from>
                  <to>
                    <xdr:col>5</xdr:col>
                    <xdr:colOff>1171575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0" name="Check Box 390">
              <controlPr defaultSize="0" autoFill="0" autoLine="0" autoPict="0" altText="Lait 2% 150 ml_x000a_">
                <anchor moveWithCells="1">
                  <from>
                    <xdr:col>1</xdr:col>
                    <xdr:colOff>0</xdr:colOff>
                    <xdr:row>39</xdr:row>
                    <xdr:rowOff>9525</xdr:rowOff>
                  </from>
                  <to>
                    <xdr:col>1</xdr:col>
                    <xdr:colOff>1428750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1" name="Check Box 392">
              <controlPr defaultSize="0" autoFill="0" autoLine="0" autoPict="0" altText="Lait 2% 150 ml_x000a_">
                <anchor moveWithCells="1">
                  <from>
                    <xdr:col>2</xdr:col>
                    <xdr:colOff>542925</xdr:colOff>
                    <xdr:row>35</xdr:row>
                    <xdr:rowOff>0</xdr:rowOff>
                  </from>
                  <to>
                    <xdr:col>3</xdr:col>
                    <xdr:colOff>1057275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2" name="Check Box 399">
              <controlPr defaultSize="0" autoFill="0" autoLine="0" autoPict="0" altText="Lait 2% 150 ml_x000a_">
                <anchor moveWithCells="1">
                  <from>
                    <xdr:col>4</xdr:col>
                    <xdr:colOff>342900</xdr:colOff>
                    <xdr:row>35</xdr:row>
                    <xdr:rowOff>38100</xdr:rowOff>
                  </from>
                  <to>
                    <xdr:col>5</xdr:col>
                    <xdr:colOff>1104900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3" name="Check Box 401">
              <controlPr defaultSize="0" autoFill="0" autoLine="0" autoPict="0" altText="Lait 2% 150 ml_x000a_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1</xdr:col>
                    <xdr:colOff>609600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4" name="Check Box 403">
              <controlPr defaultSize="0" autoFill="0" autoLine="0" autoPict="0" altText="Lait 2% 150 ml_x000a_">
                <anchor moveWithCells="1">
                  <from>
                    <xdr:col>2</xdr:col>
                    <xdr:colOff>552450</xdr:colOff>
                    <xdr:row>34</xdr:row>
                    <xdr:rowOff>19050</xdr:rowOff>
                  </from>
                  <to>
                    <xdr:col>3</xdr:col>
                    <xdr:colOff>581025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5" name="Check Box 406">
              <controlPr defaultSize="0" autoFill="0" autoLine="0" autoPict="0" altText="Lait 2% 150 ml_x000a_">
                <anchor moveWithCells="1">
                  <from>
                    <xdr:col>1</xdr:col>
                    <xdr:colOff>0</xdr:colOff>
                    <xdr:row>37</xdr:row>
                    <xdr:rowOff>28575</xdr:rowOff>
                  </from>
                  <to>
                    <xdr:col>1</xdr:col>
                    <xdr:colOff>1238250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6" name="Check Box 407">
              <controlPr defaultSize="0" autoFill="0" autoLine="0" autoPict="0" altText="Lait 2% 150 ml_x000a_">
                <anchor moveWithCells="1">
                  <from>
                    <xdr:col>1</xdr:col>
                    <xdr:colOff>0</xdr:colOff>
                    <xdr:row>38</xdr:row>
                    <xdr:rowOff>38100</xdr:rowOff>
                  </from>
                  <to>
                    <xdr:col>1</xdr:col>
                    <xdr:colOff>1171575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7" name="Check Box 416">
              <controlPr defaultSize="0" autoFill="0" autoLine="0" autoPict="0" altText="Lait 2% 150 ml_x000a_Lait 2% 1Litre_x000a_lait 2% 2 litres">
                <anchor moveWithCells="1">
                  <from>
                    <xdr:col>6</xdr:col>
                    <xdr:colOff>0</xdr:colOff>
                    <xdr:row>33</xdr:row>
                    <xdr:rowOff>38100</xdr:rowOff>
                  </from>
                  <to>
                    <xdr:col>7</xdr:col>
                    <xdr:colOff>447675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8" name="Check Box 421">
              <controlPr defaultSize="0" autoFill="0" autoLine="0" autoPict="0" altText="Lait 2% 150 ml_x000a_">
                <anchor moveWithCells="1">
                  <from>
                    <xdr:col>2</xdr:col>
                    <xdr:colOff>542925</xdr:colOff>
                    <xdr:row>36</xdr:row>
                    <xdr:rowOff>19050</xdr:rowOff>
                  </from>
                  <to>
                    <xdr:col>4</xdr:col>
                    <xdr:colOff>142875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9" name="Check Box 422">
              <controlPr defaultSize="0" autoFill="0" autoLine="0" autoPict="0" altText="Lait 2% 150 ml_x000a_">
                <anchor moveWithCells="1">
                  <from>
                    <xdr:col>4</xdr:col>
                    <xdr:colOff>323850</xdr:colOff>
                    <xdr:row>28</xdr:row>
                    <xdr:rowOff>9525</xdr:rowOff>
                  </from>
                  <to>
                    <xdr:col>5</xdr:col>
                    <xdr:colOff>1171575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0" name="Check Box 440">
              <controlPr defaultSize="0" autoFill="0" autoLine="0" autoPict="0" altText="Lait 2% 150 ml_x000a_">
                <anchor moveWithCells="1">
                  <from>
                    <xdr:col>0</xdr:col>
                    <xdr:colOff>476250</xdr:colOff>
                    <xdr:row>33</xdr:row>
                    <xdr:rowOff>19050</xdr:rowOff>
                  </from>
                  <to>
                    <xdr:col>1</xdr:col>
                    <xdr:colOff>1304925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1" name="Check Box 443">
              <controlPr defaultSize="0" autoFill="0" autoLine="0" autoPict="0" altText="Lait 2% 150 ml_x000a_">
                <anchor moveWithCells="1">
                  <from>
                    <xdr:col>4</xdr:col>
                    <xdr:colOff>352425</xdr:colOff>
                    <xdr:row>34</xdr:row>
                    <xdr:rowOff>28575</xdr:rowOff>
                  </from>
                  <to>
                    <xdr:col>5</xdr:col>
                    <xdr:colOff>1095375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2" name="Check Box 444">
              <controlPr defaultSize="0" autoFill="0" autoLine="0" autoPict="0" altText="Lait 2% 150 ml_x000a_">
                <anchor moveWithCells="1">
                  <from>
                    <xdr:col>4</xdr:col>
                    <xdr:colOff>342900</xdr:colOff>
                    <xdr:row>33</xdr:row>
                    <xdr:rowOff>66675</xdr:rowOff>
                  </from>
                  <to>
                    <xdr:col>5</xdr:col>
                    <xdr:colOff>1181100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3" name="Check Box 446">
              <controlPr defaultSize="0" autoFill="0" autoLine="0" autoPict="0" altText="Lait 2% 150 ml_x000a_">
                <anchor moveWithCells="1">
                  <from>
                    <xdr:col>4</xdr:col>
                    <xdr:colOff>342900</xdr:colOff>
                    <xdr:row>37</xdr:row>
                    <xdr:rowOff>47625</xdr:rowOff>
                  </from>
                  <to>
                    <xdr:col>5</xdr:col>
                    <xdr:colOff>514350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4" name="Check Box 449">
              <controlPr defaultSize="0" autoFill="0" autoLine="0" autoPict="0" altText="Lait 2% 150 ml_x000a_Lait 2% 1Litre_x000a_lait 2% 2 litres">
                <anchor moveWithCells="1">
                  <from>
                    <xdr:col>6</xdr:col>
                    <xdr:colOff>0</xdr:colOff>
                    <xdr:row>35</xdr:row>
                    <xdr:rowOff>9525</xdr:rowOff>
                  </from>
                  <to>
                    <xdr:col>7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5" name="Check Box 451">
              <controlPr defaultSize="0" autoFill="0" autoLine="0" autoPict="0" altText="Lait 2% 150 ml_x000a_Lait 2% 1Litre_x000a_lait 2% 2 litres">
                <anchor moveWithCells="1">
                  <from>
                    <xdr:col>6</xdr:col>
                    <xdr:colOff>0</xdr:colOff>
                    <xdr:row>34</xdr:row>
                    <xdr:rowOff>19050</xdr:rowOff>
                  </from>
                  <to>
                    <xdr:col>7</xdr:col>
                    <xdr:colOff>457200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6" name="Check Box 471">
              <controlPr defaultSize="0" autoFill="0" autoLine="0" autoPict="0" altText="Lait 2% 150 ml_x000a_">
                <anchor moveWithCells="1">
                  <from>
                    <xdr:col>0</xdr:col>
                    <xdr:colOff>666750</xdr:colOff>
                    <xdr:row>17</xdr:row>
                    <xdr:rowOff>0</xdr:rowOff>
                  </from>
                  <to>
                    <xdr:col>1</xdr:col>
                    <xdr:colOff>1257300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7" name="Check Box 486">
              <controlPr defaultSize="0" autoFill="0" autoLine="0" autoPict="0" altText="Lait 2% 150 ml_x000a_Lait 2% 1Litre_x000a_lait 2% 2 litres">
                <anchor moveWithCells="1">
                  <from>
                    <xdr:col>4</xdr:col>
                    <xdr:colOff>361950</xdr:colOff>
                    <xdr:row>19</xdr:row>
                    <xdr:rowOff>19050</xdr:rowOff>
                  </from>
                  <to>
                    <xdr:col>5</xdr:col>
                    <xdr:colOff>657225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8" name="Check Box 488">
              <controlPr defaultSize="0" autoFill="0" autoLine="0" autoPict="0" altText="Lait 2% 150 ml_x000a_Lait 2% 1Litre_x000a_lait 2% 2 litres">
                <anchor moveWithCells="1">
                  <from>
                    <xdr:col>4</xdr:col>
                    <xdr:colOff>361950</xdr:colOff>
                    <xdr:row>20</xdr:row>
                    <xdr:rowOff>9525</xdr:rowOff>
                  </from>
                  <to>
                    <xdr:col>5</xdr:col>
                    <xdr:colOff>638175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9" name="Check Box 489">
              <controlPr defaultSize="0" autoFill="0" autoLine="0" autoPict="0" altText="Lait 2% 150 ml_x000a_Lait 2% 1Litre_x000a_lait 2% 2 litres">
                <anchor moveWithCells="1">
                  <from>
                    <xdr:col>4</xdr:col>
                    <xdr:colOff>342900</xdr:colOff>
                    <xdr:row>13</xdr:row>
                    <xdr:rowOff>9525</xdr:rowOff>
                  </from>
                  <to>
                    <xdr:col>5</xdr:col>
                    <xdr:colOff>647700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0" name="Check Box 490">
              <controlPr defaultSize="0" autoFill="0" autoLine="0" autoPict="0" altText="Lait 2% 150 ml_x000a_Lait 2% 1Litre_x000a_lait 2% 2 litres">
                <anchor moveWithCells="1">
                  <from>
                    <xdr:col>4</xdr:col>
                    <xdr:colOff>342900</xdr:colOff>
                    <xdr:row>13</xdr:row>
                    <xdr:rowOff>190500</xdr:rowOff>
                  </from>
                  <to>
                    <xdr:col>5</xdr:col>
                    <xdr:colOff>628650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1" name="Check Box 497">
              <controlPr defaultSize="0" autoFill="0" autoLine="0" autoPict="0" altText="Lait 2% 150 ml_x000a_">
                <anchor moveWithCells="1">
                  <from>
                    <xdr:col>4</xdr:col>
                    <xdr:colOff>323850</xdr:colOff>
                    <xdr:row>9</xdr:row>
                    <xdr:rowOff>19050</xdr:rowOff>
                  </from>
                  <to>
                    <xdr:col>5</xdr:col>
                    <xdr:colOff>1171575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2" name="Check Box 498">
              <controlPr defaultSize="0" autoFill="0" autoLine="0" autoPict="0" altText="Lait 2% 150 ml_x000a_">
                <anchor moveWithCells="1">
                  <from>
                    <xdr:col>4</xdr:col>
                    <xdr:colOff>323850</xdr:colOff>
                    <xdr:row>10</xdr:row>
                    <xdr:rowOff>0</xdr:rowOff>
                  </from>
                  <to>
                    <xdr:col>5</xdr:col>
                    <xdr:colOff>523875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3" name="Check Box 499">
              <controlPr defaultSize="0" autoFill="0" autoLine="0" autoPict="0" altText="Lait 2% 150 ml_x000a_">
                <anchor moveWithCells="1">
                  <from>
                    <xdr:col>4</xdr:col>
                    <xdr:colOff>323850</xdr:colOff>
                    <xdr:row>11</xdr:row>
                    <xdr:rowOff>28575</xdr:rowOff>
                  </from>
                  <to>
                    <xdr:col>5</xdr:col>
                    <xdr:colOff>1171575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4" name="Check Box 501">
              <controlPr defaultSize="0" autoFill="0" autoLine="0" autoPict="0" altText="Lait 2% 150 ml_x000a_">
                <anchor moveWithCells="1">
                  <from>
                    <xdr:col>0</xdr:col>
                    <xdr:colOff>695325</xdr:colOff>
                    <xdr:row>13</xdr:row>
                    <xdr:rowOff>19050</xdr:rowOff>
                  </from>
                  <to>
                    <xdr:col>1</xdr:col>
                    <xdr:colOff>1457325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5" name="Check Box 502">
              <controlPr defaultSize="0" autoFill="0" autoLine="0" autoPict="0" altText="Lait 2% 150 ml_x000a_">
                <anchor moveWithCells="1">
                  <from>
                    <xdr:col>0</xdr:col>
                    <xdr:colOff>676275</xdr:colOff>
                    <xdr:row>14</xdr:row>
                    <xdr:rowOff>19050</xdr:rowOff>
                  </from>
                  <to>
                    <xdr:col>1</xdr:col>
                    <xdr:colOff>1123950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6" name="Check Box 503">
              <controlPr defaultSize="0" autoFill="0" autoLine="0" autoPict="0" altText="Lait 2% 150 ml_x000a_Lait 2% 1Litre_x000a_lait 2% 2 litres">
                <anchor moveWithCells="1">
                  <from>
                    <xdr:col>4</xdr:col>
                    <xdr:colOff>342900</xdr:colOff>
                    <xdr:row>16</xdr:row>
                    <xdr:rowOff>19050</xdr:rowOff>
                  </from>
                  <to>
                    <xdr:col>5</xdr:col>
                    <xdr:colOff>647700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7" name="Check Box 504">
              <controlPr defaultSize="0" autoFill="0" autoLine="0" autoPict="0" altText="Lait 2% 150 ml_x000a_Lait 2% 1Litre_x000a_lait 2% 2 litres">
                <anchor moveWithCells="1">
                  <from>
                    <xdr:col>4</xdr:col>
                    <xdr:colOff>342900</xdr:colOff>
                    <xdr:row>17</xdr:row>
                    <xdr:rowOff>9525</xdr:rowOff>
                  </from>
                  <to>
                    <xdr:col>5</xdr:col>
                    <xdr:colOff>609600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8" name="Check Box 508">
              <controlPr defaultSize="0" autoFill="0" autoLine="0" autoPict="0" altText="Lait 2% 150 ml_x000a_">
                <anchor moveWithCells="1">
                  <from>
                    <xdr:col>4</xdr:col>
                    <xdr:colOff>342900</xdr:colOff>
                    <xdr:row>36</xdr:row>
                    <xdr:rowOff>38100</xdr:rowOff>
                  </from>
                  <to>
                    <xdr:col>5</xdr:col>
                    <xdr:colOff>1104900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9" name="Check Box 509">
              <controlPr defaultSize="0" autoFill="0" autoLine="0" autoPict="0" altText="Lait 2% 150 ml_x000a_">
                <anchor moveWithCells="1">
                  <from>
                    <xdr:col>0</xdr:col>
                    <xdr:colOff>485775</xdr:colOff>
                    <xdr:row>24</xdr:row>
                    <xdr:rowOff>0</xdr:rowOff>
                  </from>
                  <to>
                    <xdr:col>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0" name="Check Box 510">
              <controlPr defaultSize="0" autoFill="0" autoLine="0" autoPict="0" altText="Lait 2% 150 ml_x000a_">
                <anchor moveWithCells="1">
                  <from>
                    <xdr:col>0</xdr:col>
                    <xdr:colOff>485775</xdr:colOff>
                    <xdr:row>25</xdr:row>
                    <xdr:rowOff>19050</xdr:rowOff>
                  </from>
                  <to>
                    <xdr:col>1</xdr:col>
                    <xdr:colOff>1543050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1" name="Check Box 511">
              <controlPr defaultSize="0" autoFill="0" autoLine="0" autoPict="0" altText="Lait 2% 150 ml_x000a_">
                <anchor moveWithCells="1">
                  <from>
                    <xdr:col>0</xdr:col>
                    <xdr:colOff>466725</xdr:colOff>
                    <xdr:row>26</xdr:row>
                    <xdr:rowOff>19050</xdr:rowOff>
                  </from>
                  <to>
                    <xdr:col>1</xdr:col>
                    <xdr:colOff>1447800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52" name="Check Box 512">
              <controlPr defaultSize="0" autoFill="0" autoLine="0" autoPict="0" altText="Lait 2% 150 ml_x000a_">
                <anchor moveWithCells="1">
                  <from>
                    <xdr:col>0</xdr:col>
                    <xdr:colOff>495300</xdr:colOff>
                    <xdr:row>23</xdr:row>
                    <xdr:rowOff>19050</xdr:rowOff>
                  </from>
                  <to>
                    <xdr:col>1</xdr:col>
                    <xdr:colOff>1514475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53" name="Check Box 514">
              <controlPr defaultSize="0" autoFill="0" autoLine="0" autoPict="0" altText="Lait 2% 150 ml_x000a_">
                <anchor moveWithCells="1">
                  <from>
                    <xdr:col>4</xdr:col>
                    <xdr:colOff>323850</xdr:colOff>
                    <xdr:row>24</xdr:row>
                    <xdr:rowOff>28575</xdr:rowOff>
                  </from>
                  <to>
                    <xdr:col>6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54" name="Check Box 515">
              <controlPr defaultSize="0" autoFill="0" autoLine="0" autoPict="0" altText="Lait 2% 150 ml_x000a_">
                <anchor moveWithCells="1">
                  <from>
                    <xdr:col>4</xdr:col>
                    <xdr:colOff>323850</xdr:colOff>
                    <xdr:row>25</xdr:row>
                    <xdr:rowOff>9525</xdr:rowOff>
                  </from>
                  <to>
                    <xdr:col>6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55" name="Check Box 516">
              <controlPr defaultSize="0" autoFill="0" autoLine="0" autoPict="0" altText="Lait 2% 150 ml_x000a_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6</xdr:col>
                    <xdr:colOff>114300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56" name="Check Box 517">
              <controlPr defaultSize="0" autoFill="0" autoLine="0" autoPict="0" altText="Lait 2% 150 ml_x000a_">
                <anchor moveWithCells="1">
                  <from>
                    <xdr:col>4</xdr:col>
                    <xdr:colOff>333375</xdr:colOff>
                    <xdr:row>23</xdr:row>
                    <xdr:rowOff>57150</xdr:rowOff>
                  </from>
                  <to>
                    <xdr:col>6</xdr:col>
                    <xdr:colOff>228600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57" name="Check Box 519">
              <controlPr defaultSize="0" autoFill="0" autoLine="0" autoPict="0" altText="Lait 2% 150 ml_x000a_">
                <anchor moveWithCells="1">
                  <from>
                    <xdr:col>1</xdr:col>
                    <xdr:colOff>0</xdr:colOff>
                    <xdr:row>34</xdr:row>
                    <xdr:rowOff>19050</xdr:rowOff>
                  </from>
                  <to>
                    <xdr:col>1</xdr:col>
                    <xdr:colOff>1304925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58" name="Check Box 522">
              <controlPr defaultSize="0" autoFill="0" autoLine="0" autoPict="0" altText="Lait 2% 150 ml_x000a_Lait 2% 1Litre_x000a_lait 2% 2 litres">
                <anchor mov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7</xdr:col>
                    <xdr:colOff>85725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59" name="Check Box 523">
              <controlPr defaultSize="0" autoFill="0" autoLine="0" autoPict="0" altText="Lait 2% 150 ml_x000a_Lait 2% 1Litre_x000a_lait 2% 2 litres">
                <anchor mov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7</xdr:col>
                    <xdr:colOff>466725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60" name="Check Box 524">
              <controlPr defaultSize="0" autoFill="0" autoLine="0" autoPict="0" altText="Lait 2% 150 ml_x000a_Lait 2% 1Litre_x000a_lait 2% 2 litres">
                <anchor moveWithCells="1">
                  <from>
                    <xdr:col>6</xdr:col>
                    <xdr:colOff>0</xdr:colOff>
                    <xdr:row>39</xdr:row>
                    <xdr:rowOff>9525</xdr:rowOff>
                  </from>
                  <to>
                    <xdr:col>7</xdr:col>
                    <xdr:colOff>733425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61" name="Check Box 527">
              <controlPr defaultSize="0" autoFill="0" autoLine="0" autoPict="0" altText="Lait 2% 150 ml_x000a_">
                <anchor moveWithCells="1">
                  <from>
                    <xdr:col>5</xdr:col>
                    <xdr:colOff>638175</xdr:colOff>
                    <xdr:row>20</xdr:row>
                    <xdr:rowOff>9525</xdr:rowOff>
                  </from>
                  <to>
                    <xdr:col>6</xdr:col>
                    <xdr:colOff>114300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62" name="Check Box 529">
              <controlPr defaultSize="0" autoFill="0" autoLine="0" autoPict="0" altText="Lait 2% 150 ml_x000a_">
                <anchor moveWithCells="1">
                  <from>
                    <xdr:col>5</xdr:col>
                    <xdr:colOff>638175</xdr:colOff>
                    <xdr:row>19</xdr:row>
                    <xdr:rowOff>9525</xdr:rowOff>
                  </from>
                  <to>
                    <xdr:col>6</xdr:col>
                    <xdr:colOff>485775</xdr:colOff>
                    <xdr:row>19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hoisir l'installation " prompt="Choisir l'installation où vous souhaitez recevoir la requête">
          <x14:formula1>
            <xm:f>'Coordonnées chef secteur'!$A$3:$A$18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Normal="100" workbookViewId="0">
      <selection activeCell="B10" sqref="B10"/>
    </sheetView>
  </sheetViews>
  <sheetFormatPr baseColWidth="10" defaultColWidth="9.140625" defaultRowHeight="15" x14ac:dyDescent="0.25"/>
  <cols>
    <col min="1" max="1" width="21.42578125" bestFit="1" customWidth="1"/>
    <col min="2" max="2" width="11.140625" bestFit="1" customWidth="1"/>
    <col min="3" max="3" width="20.140625" style="1" bestFit="1" customWidth="1"/>
    <col min="4" max="4" width="12.85546875" bestFit="1" customWidth="1"/>
    <col min="5" max="5" width="10.5703125" style="1" bestFit="1" customWidth="1"/>
    <col min="8" max="8" width="12.5703125" customWidth="1"/>
    <col min="12" max="12" width="22.7109375" customWidth="1"/>
    <col min="257" max="257" width="21.42578125" bestFit="1" customWidth="1"/>
    <col min="258" max="258" width="11.140625" bestFit="1" customWidth="1"/>
    <col min="259" max="259" width="20.140625" bestFit="1" customWidth="1"/>
    <col min="260" max="260" width="12.85546875" bestFit="1" customWidth="1"/>
    <col min="261" max="261" width="10.5703125" bestFit="1" customWidth="1"/>
    <col min="264" max="264" width="12.5703125" customWidth="1"/>
    <col min="268" max="268" width="22.7109375" customWidth="1"/>
    <col min="513" max="513" width="21.42578125" bestFit="1" customWidth="1"/>
    <col min="514" max="514" width="11.140625" bestFit="1" customWidth="1"/>
    <col min="515" max="515" width="20.140625" bestFit="1" customWidth="1"/>
    <col min="516" max="516" width="12.85546875" bestFit="1" customWidth="1"/>
    <col min="517" max="517" width="10.5703125" bestFit="1" customWidth="1"/>
    <col min="520" max="520" width="12.5703125" customWidth="1"/>
    <col min="524" max="524" width="22.7109375" customWidth="1"/>
    <col min="769" max="769" width="21.42578125" bestFit="1" customWidth="1"/>
    <col min="770" max="770" width="11.140625" bestFit="1" customWidth="1"/>
    <col min="771" max="771" width="20.140625" bestFit="1" customWidth="1"/>
    <col min="772" max="772" width="12.85546875" bestFit="1" customWidth="1"/>
    <col min="773" max="773" width="10.5703125" bestFit="1" customWidth="1"/>
    <col min="776" max="776" width="12.5703125" customWidth="1"/>
    <col min="780" max="780" width="22.7109375" customWidth="1"/>
    <col min="1025" max="1025" width="21.42578125" bestFit="1" customWidth="1"/>
    <col min="1026" max="1026" width="11.140625" bestFit="1" customWidth="1"/>
    <col min="1027" max="1027" width="20.140625" bestFit="1" customWidth="1"/>
    <col min="1028" max="1028" width="12.85546875" bestFit="1" customWidth="1"/>
    <col min="1029" max="1029" width="10.5703125" bestFit="1" customWidth="1"/>
    <col min="1032" max="1032" width="12.5703125" customWidth="1"/>
    <col min="1036" max="1036" width="22.7109375" customWidth="1"/>
    <col min="1281" max="1281" width="21.42578125" bestFit="1" customWidth="1"/>
    <col min="1282" max="1282" width="11.140625" bestFit="1" customWidth="1"/>
    <col min="1283" max="1283" width="20.140625" bestFit="1" customWidth="1"/>
    <col min="1284" max="1284" width="12.85546875" bestFit="1" customWidth="1"/>
    <col min="1285" max="1285" width="10.5703125" bestFit="1" customWidth="1"/>
    <col min="1288" max="1288" width="12.5703125" customWidth="1"/>
    <col min="1292" max="1292" width="22.7109375" customWidth="1"/>
    <col min="1537" max="1537" width="21.42578125" bestFit="1" customWidth="1"/>
    <col min="1538" max="1538" width="11.140625" bestFit="1" customWidth="1"/>
    <col min="1539" max="1539" width="20.140625" bestFit="1" customWidth="1"/>
    <col min="1540" max="1540" width="12.85546875" bestFit="1" customWidth="1"/>
    <col min="1541" max="1541" width="10.5703125" bestFit="1" customWidth="1"/>
    <col min="1544" max="1544" width="12.5703125" customWidth="1"/>
    <col min="1548" max="1548" width="22.7109375" customWidth="1"/>
    <col min="1793" max="1793" width="21.42578125" bestFit="1" customWidth="1"/>
    <col min="1794" max="1794" width="11.140625" bestFit="1" customWidth="1"/>
    <col min="1795" max="1795" width="20.140625" bestFit="1" customWidth="1"/>
    <col min="1796" max="1796" width="12.85546875" bestFit="1" customWidth="1"/>
    <col min="1797" max="1797" width="10.5703125" bestFit="1" customWidth="1"/>
    <col min="1800" max="1800" width="12.5703125" customWidth="1"/>
    <col min="1804" max="1804" width="22.7109375" customWidth="1"/>
    <col min="2049" max="2049" width="21.42578125" bestFit="1" customWidth="1"/>
    <col min="2050" max="2050" width="11.140625" bestFit="1" customWidth="1"/>
    <col min="2051" max="2051" width="20.140625" bestFit="1" customWidth="1"/>
    <col min="2052" max="2052" width="12.85546875" bestFit="1" customWidth="1"/>
    <col min="2053" max="2053" width="10.5703125" bestFit="1" customWidth="1"/>
    <col min="2056" max="2056" width="12.5703125" customWidth="1"/>
    <col min="2060" max="2060" width="22.7109375" customWidth="1"/>
    <col min="2305" max="2305" width="21.42578125" bestFit="1" customWidth="1"/>
    <col min="2306" max="2306" width="11.140625" bestFit="1" customWidth="1"/>
    <col min="2307" max="2307" width="20.140625" bestFit="1" customWidth="1"/>
    <col min="2308" max="2308" width="12.85546875" bestFit="1" customWidth="1"/>
    <col min="2309" max="2309" width="10.5703125" bestFit="1" customWidth="1"/>
    <col min="2312" max="2312" width="12.5703125" customWidth="1"/>
    <col min="2316" max="2316" width="22.7109375" customWidth="1"/>
    <col min="2561" max="2561" width="21.42578125" bestFit="1" customWidth="1"/>
    <col min="2562" max="2562" width="11.140625" bestFit="1" customWidth="1"/>
    <col min="2563" max="2563" width="20.140625" bestFit="1" customWidth="1"/>
    <col min="2564" max="2564" width="12.85546875" bestFit="1" customWidth="1"/>
    <col min="2565" max="2565" width="10.5703125" bestFit="1" customWidth="1"/>
    <col min="2568" max="2568" width="12.5703125" customWidth="1"/>
    <col min="2572" max="2572" width="22.7109375" customWidth="1"/>
    <col min="2817" max="2817" width="21.42578125" bestFit="1" customWidth="1"/>
    <col min="2818" max="2818" width="11.140625" bestFit="1" customWidth="1"/>
    <col min="2819" max="2819" width="20.140625" bestFit="1" customWidth="1"/>
    <col min="2820" max="2820" width="12.85546875" bestFit="1" customWidth="1"/>
    <col min="2821" max="2821" width="10.5703125" bestFit="1" customWidth="1"/>
    <col min="2824" max="2824" width="12.5703125" customWidth="1"/>
    <col min="2828" max="2828" width="22.7109375" customWidth="1"/>
    <col min="3073" max="3073" width="21.42578125" bestFit="1" customWidth="1"/>
    <col min="3074" max="3074" width="11.140625" bestFit="1" customWidth="1"/>
    <col min="3075" max="3075" width="20.140625" bestFit="1" customWidth="1"/>
    <col min="3076" max="3076" width="12.85546875" bestFit="1" customWidth="1"/>
    <col min="3077" max="3077" width="10.5703125" bestFit="1" customWidth="1"/>
    <col min="3080" max="3080" width="12.5703125" customWidth="1"/>
    <col min="3084" max="3084" width="22.7109375" customWidth="1"/>
    <col min="3329" max="3329" width="21.42578125" bestFit="1" customWidth="1"/>
    <col min="3330" max="3330" width="11.140625" bestFit="1" customWidth="1"/>
    <col min="3331" max="3331" width="20.140625" bestFit="1" customWidth="1"/>
    <col min="3332" max="3332" width="12.85546875" bestFit="1" customWidth="1"/>
    <col min="3333" max="3333" width="10.5703125" bestFit="1" customWidth="1"/>
    <col min="3336" max="3336" width="12.5703125" customWidth="1"/>
    <col min="3340" max="3340" width="22.7109375" customWidth="1"/>
    <col min="3585" max="3585" width="21.42578125" bestFit="1" customWidth="1"/>
    <col min="3586" max="3586" width="11.140625" bestFit="1" customWidth="1"/>
    <col min="3587" max="3587" width="20.140625" bestFit="1" customWidth="1"/>
    <col min="3588" max="3588" width="12.85546875" bestFit="1" customWidth="1"/>
    <col min="3589" max="3589" width="10.5703125" bestFit="1" customWidth="1"/>
    <col min="3592" max="3592" width="12.5703125" customWidth="1"/>
    <col min="3596" max="3596" width="22.7109375" customWidth="1"/>
    <col min="3841" max="3841" width="21.42578125" bestFit="1" customWidth="1"/>
    <col min="3842" max="3842" width="11.140625" bestFit="1" customWidth="1"/>
    <col min="3843" max="3843" width="20.140625" bestFit="1" customWidth="1"/>
    <col min="3844" max="3844" width="12.85546875" bestFit="1" customWidth="1"/>
    <col min="3845" max="3845" width="10.5703125" bestFit="1" customWidth="1"/>
    <col min="3848" max="3848" width="12.5703125" customWidth="1"/>
    <col min="3852" max="3852" width="22.7109375" customWidth="1"/>
    <col min="4097" max="4097" width="21.42578125" bestFit="1" customWidth="1"/>
    <col min="4098" max="4098" width="11.140625" bestFit="1" customWidth="1"/>
    <col min="4099" max="4099" width="20.140625" bestFit="1" customWidth="1"/>
    <col min="4100" max="4100" width="12.85546875" bestFit="1" customWidth="1"/>
    <col min="4101" max="4101" width="10.5703125" bestFit="1" customWidth="1"/>
    <col min="4104" max="4104" width="12.5703125" customWidth="1"/>
    <col min="4108" max="4108" width="22.7109375" customWidth="1"/>
    <col min="4353" max="4353" width="21.42578125" bestFit="1" customWidth="1"/>
    <col min="4354" max="4354" width="11.140625" bestFit="1" customWidth="1"/>
    <col min="4355" max="4355" width="20.140625" bestFit="1" customWidth="1"/>
    <col min="4356" max="4356" width="12.85546875" bestFit="1" customWidth="1"/>
    <col min="4357" max="4357" width="10.5703125" bestFit="1" customWidth="1"/>
    <col min="4360" max="4360" width="12.5703125" customWidth="1"/>
    <col min="4364" max="4364" width="22.7109375" customWidth="1"/>
    <col min="4609" max="4609" width="21.42578125" bestFit="1" customWidth="1"/>
    <col min="4610" max="4610" width="11.140625" bestFit="1" customWidth="1"/>
    <col min="4611" max="4611" width="20.140625" bestFit="1" customWidth="1"/>
    <col min="4612" max="4612" width="12.85546875" bestFit="1" customWidth="1"/>
    <col min="4613" max="4613" width="10.5703125" bestFit="1" customWidth="1"/>
    <col min="4616" max="4616" width="12.5703125" customWidth="1"/>
    <col min="4620" max="4620" width="22.7109375" customWidth="1"/>
    <col min="4865" max="4865" width="21.42578125" bestFit="1" customWidth="1"/>
    <col min="4866" max="4866" width="11.140625" bestFit="1" customWidth="1"/>
    <col min="4867" max="4867" width="20.140625" bestFit="1" customWidth="1"/>
    <col min="4868" max="4868" width="12.85546875" bestFit="1" customWidth="1"/>
    <col min="4869" max="4869" width="10.5703125" bestFit="1" customWidth="1"/>
    <col min="4872" max="4872" width="12.5703125" customWidth="1"/>
    <col min="4876" max="4876" width="22.7109375" customWidth="1"/>
    <col min="5121" max="5121" width="21.42578125" bestFit="1" customWidth="1"/>
    <col min="5122" max="5122" width="11.140625" bestFit="1" customWidth="1"/>
    <col min="5123" max="5123" width="20.140625" bestFit="1" customWidth="1"/>
    <col min="5124" max="5124" width="12.85546875" bestFit="1" customWidth="1"/>
    <col min="5125" max="5125" width="10.5703125" bestFit="1" customWidth="1"/>
    <col min="5128" max="5128" width="12.5703125" customWidth="1"/>
    <col min="5132" max="5132" width="22.7109375" customWidth="1"/>
    <col min="5377" max="5377" width="21.42578125" bestFit="1" customWidth="1"/>
    <col min="5378" max="5378" width="11.140625" bestFit="1" customWidth="1"/>
    <col min="5379" max="5379" width="20.140625" bestFit="1" customWidth="1"/>
    <col min="5380" max="5380" width="12.85546875" bestFit="1" customWidth="1"/>
    <col min="5381" max="5381" width="10.5703125" bestFit="1" customWidth="1"/>
    <col min="5384" max="5384" width="12.5703125" customWidth="1"/>
    <col min="5388" max="5388" width="22.7109375" customWidth="1"/>
    <col min="5633" max="5633" width="21.42578125" bestFit="1" customWidth="1"/>
    <col min="5634" max="5634" width="11.140625" bestFit="1" customWidth="1"/>
    <col min="5635" max="5635" width="20.140625" bestFit="1" customWidth="1"/>
    <col min="5636" max="5636" width="12.85546875" bestFit="1" customWidth="1"/>
    <col min="5637" max="5637" width="10.5703125" bestFit="1" customWidth="1"/>
    <col min="5640" max="5640" width="12.5703125" customWidth="1"/>
    <col min="5644" max="5644" width="22.7109375" customWidth="1"/>
    <col min="5889" max="5889" width="21.42578125" bestFit="1" customWidth="1"/>
    <col min="5890" max="5890" width="11.140625" bestFit="1" customWidth="1"/>
    <col min="5891" max="5891" width="20.140625" bestFit="1" customWidth="1"/>
    <col min="5892" max="5892" width="12.85546875" bestFit="1" customWidth="1"/>
    <col min="5893" max="5893" width="10.5703125" bestFit="1" customWidth="1"/>
    <col min="5896" max="5896" width="12.5703125" customWidth="1"/>
    <col min="5900" max="5900" width="22.7109375" customWidth="1"/>
    <col min="6145" max="6145" width="21.42578125" bestFit="1" customWidth="1"/>
    <col min="6146" max="6146" width="11.140625" bestFit="1" customWidth="1"/>
    <col min="6147" max="6147" width="20.140625" bestFit="1" customWidth="1"/>
    <col min="6148" max="6148" width="12.85546875" bestFit="1" customWidth="1"/>
    <col min="6149" max="6149" width="10.5703125" bestFit="1" customWidth="1"/>
    <col min="6152" max="6152" width="12.5703125" customWidth="1"/>
    <col min="6156" max="6156" width="22.7109375" customWidth="1"/>
    <col min="6401" max="6401" width="21.42578125" bestFit="1" customWidth="1"/>
    <col min="6402" max="6402" width="11.140625" bestFit="1" customWidth="1"/>
    <col min="6403" max="6403" width="20.140625" bestFit="1" customWidth="1"/>
    <col min="6404" max="6404" width="12.85546875" bestFit="1" customWidth="1"/>
    <col min="6405" max="6405" width="10.5703125" bestFit="1" customWidth="1"/>
    <col min="6408" max="6408" width="12.5703125" customWidth="1"/>
    <col min="6412" max="6412" width="22.7109375" customWidth="1"/>
    <col min="6657" max="6657" width="21.42578125" bestFit="1" customWidth="1"/>
    <col min="6658" max="6658" width="11.140625" bestFit="1" customWidth="1"/>
    <col min="6659" max="6659" width="20.140625" bestFit="1" customWidth="1"/>
    <col min="6660" max="6660" width="12.85546875" bestFit="1" customWidth="1"/>
    <col min="6661" max="6661" width="10.5703125" bestFit="1" customWidth="1"/>
    <col min="6664" max="6664" width="12.5703125" customWidth="1"/>
    <col min="6668" max="6668" width="22.7109375" customWidth="1"/>
    <col min="6913" max="6913" width="21.42578125" bestFit="1" customWidth="1"/>
    <col min="6914" max="6914" width="11.140625" bestFit="1" customWidth="1"/>
    <col min="6915" max="6915" width="20.140625" bestFit="1" customWidth="1"/>
    <col min="6916" max="6916" width="12.85546875" bestFit="1" customWidth="1"/>
    <col min="6917" max="6917" width="10.5703125" bestFit="1" customWidth="1"/>
    <col min="6920" max="6920" width="12.5703125" customWidth="1"/>
    <col min="6924" max="6924" width="22.7109375" customWidth="1"/>
    <col min="7169" max="7169" width="21.42578125" bestFit="1" customWidth="1"/>
    <col min="7170" max="7170" width="11.140625" bestFit="1" customWidth="1"/>
    <col min="7171" max="7171" width="20.140625" bestFit="1" customWidth="1"/>
    <col min="7172" max="7172" width="12.85546875" bestFit="1" customWidth="1"/>
    <col min="7173" max="7173" width="10.5703125" bestFit="1" customWidth="1"/>
    <col min="7176" max="7176" width="12.5703125" customWidth="1"/>
    <col min="7180" max="7180" width="22.7109375" customWidth="1"/>
    <col min="7425" max="7425" width="21.42578125" bestFit="1" customWidth="1"/>
    <col min="7426" max="7426" width="11.140625" bestFit="1" customWidth="1"/>
    <col min="7427" max="7427" width="20.140625" bestFit="1" customWidth="1"/>
    <col min="7428" max="7428" width="12.85546875" bestFit="1" customWidth="1"/>
    <col min="7429" max="7429" width="10.5703125" bestFit="1" customWidth="1"/>
    <col min="7432" max="7432" width="12.5703125" customWidth="1"/>
    <col min="7436" max="7436" width="22.7109375" customWidth="1"/>
    <col min="7681" max="7681" width="21.42578125" bestFit="1" customWidth="1"/>
    <col min="7682" max="7682" width="11.140625" bestFit="1" customWidth="1"/>
    <col min="7683" max="7683" width="20.140625" bestFit="1" customWidth="1"/>
    <col min="7684" max="7684" width="12.85546875" bestFit="1" customWidth="1"/>
    <col min="7685" max="7685" width="10.5703125" bestFit="1" customWidth="1"/>
    <col min="7688" max="7688" width="12.5703125" customWidth="1"/>
    <col min="7692" max="7692" width="22.7109375" customWidth="1"/>
    <col min="7937" max="7937" width="21.42578125" bestFit="1" customWidth="1"/>
    <col min="7938" max="7938" width="11.140625" bestFit="1" customWidth="1"/>
    <col min="7939" max="7939" width="20.140625" bestFit="1" customWidth="1"/>
    <col min="7940" max="7940" width="12.85546875" bestFit="1" customWidth="1"/>
    <col min="7941" max="7941" width="10.5703125" bestFit="1" customWidth="1"/>
    <col min="7944" max="7944" width="12.5703125" customWidth="1"/>
    <col min="7948" max="7948" width="22.7109375" customWidth="1"/>
    <col min="8193" max="8193" width="21.42578125" bestFit="1" customWidth="1"/>
    <col min="8194" max="8194" width="11.140625" bestFit="1" customWidth="1"/>
    <col min="8195" max="8195" width="20.140625" bestFit="1" customWidth="1"/>
    <col min="8196" max="8196" width="12.85546875" bestFit="1" customWidth="1"/>
    <col min="8197" max="8197" width="10.5703125" bestFit="1" customWidth="1"/>
    <col min="8200" max="8200" width="12.5703125" customWidth="1"/>
    <col min="8204" max="8204" width="22.7109375" customWidth="1"/>
    <col min="8449" max="8449" width="21.42578125" bestFit="1" customWidth="1"/>
    <col min="8450" max="8450" width="11.140625" bestFit="1" customWidth="1"/>
    <col min="8451" max="8451" width="20.140625" bestFit="1" customWidth="1"/>
    <col min="8452" max="8452" width="12.85546875" bestFit="1" customWidth="1"/>
    <col min="8453" max="8453" width="10.5703125" bestFit="1" customWidth="1"/>
    <col min="8456" max="8456" width="12.5703125" customWidth="1"/>
    <col min="8460" max="8460" width="22.7109375" customWidth="1"/>
    <col min="8705" max="8705" width="21.42578125" bestFit="1" customWidth="1"/>
    <col min="8706" max="8706" width="11.140625" bestFit="1" customWidth="1"/>
    <col min="8707" max="8707" width="20.140625" bestFit="1" customWidth="1"/>
    <col min="8708" max="8708" width="12.85546875" bestFit="1" customWidth="1"/>
    <col min="8709" max="8709" width="10.5703125" bestFit="1" customWidth="1"/>
    <col min="8712" max="8712" width="12.5703125" customWidth="1"/>
    <col min="8716" max="8716" width="22.7109375" customWidth="1"/>
    <col min="8961" max="8961" width="21.42578125" bestFit="1" customWidth="1"/>
    <col min="8962" max="8962" width="11.140625" bestFit="1" customWidth="1"/>
    <col min="8963" max="8963" width="20.140625" bestFit="1" customWidth="1"/>
    <col min="8964" max="8964" width="12.85546875" bestFit="1" customWidth="1"/>
    <col min="8965" max="8965" width="10.5703125" bestFit="1" customWidth="1"/>
    <col min="8968" max="8968" width="12.5703125" customWidth="1"/>
    <col min="8972" max="8972" width="22.7109375" customWidth="1"/>
    <col min="9217" max="9217" width="21.42578125" bestFit="1" customWidth="1"/>
    <col min="9218" max="9218" width="11.140625" bestFit="1" customWidth="1"/>
    <col min="9219" max="9219" width="20.140625" bestFit="1" customWidth="1"/>
    <col min="9220" max="9220" width="12.85546875" bestFit="1" customWidth="1"/>
    <col min="9221" max="9221" width="10.5703125" bestFit="1" customWidth="1"/>
    <col min="9224" max="9224" width="12.5703125" customWidth="1"/>
    <col min="9228" max="9228" width="22.7109375" customWidth="1"/>
    <col min="9473" max="9473" width="21.42578125" bestFit="1" customWidth="1"/>
    <col min="9474" max="9474" width="11.140625" bestFit="1" customWidth="1"/>
    <col min="9475" max="9475" width="20.140625" bestFit="1" customWidth="1"/>
    <col min="9476" max="9476" width="12.85546875" bestFit="1" customWidth="1"/>
    <col min="9477" max="9477" width="10.5703125" bestFit="1" customWidth="1"/>
    <col min="9480" max="9480" width="12.5703125" customWidth="1"/>
    <col min="9484" max="9484" width="22.7109375" customWidth="1"/>
    <col min="9729" max="9729" width="21.42578125" bestFit="1" customWidth="1"/>
    <col min="9730" max="9730" width="11.140625" bestFit="1" customWidth="1"/>
    <col min="9731" max="9731" width="20.140625" bestFit="1" customWidth="1"/>
    <col min="9732" max="9732" width="12.85546875" bestFit="1" customWidth="1"/>
    <col min="9733" max="9733" width="10.5703125" bestFit="1" customWidth="1"/>
    <col min="9736" max="9736" width="12.5703125" customWidth="1"/>
    <col min="9740" max="9740" width="22.7109375" customWidth="1"/>
    <col min="9985" max="9985" width="21.42578125" bestFit="1" customWidth="1"/>
    <col min="9986" max="9986" width="11.140625" bestFit="1" customWidth="1"/>
    <col min="9987" max="9987" width="20.140625" bestFit="1" customWidth="1"/>
    <col min="9988" max="9988" width="12.85546875" bestFit="1" customWidth="1"/>
    <col min="9989" max="9989" width="10.5703125" bestFit="1" customWidth="1"/>
    <col min="9992" max="9992" width="12.5703125" customWidth="1"/>
    <col min="9996" max="9996" width="22.7109375" customWidth="1"/>
    <col min="10241" max="10241" width="21.42578125" bestFit="1" customWidth="1"/>
    <col min="10242" max="10242" width="11.140625" bestFit="1" customWidth="1"/>
    <col min="10243" max="10243" width="20.140625" bestFit="1" customWidth="1"/>
    <col min="10244" max="10244" width="12.85546875" bestFit="1" customWidth="1"/>
    <col min="10245" max="10245" width="10.5703125" bestFit="1" customWidth="1"/>
    <col min="10248" max="10248" width="12.5703125" customWidth="1"/>
    <col min="10252" max="10252" width="22.7109375" customWidth="1"/>
    <col min="10497" max="10497" width="21.42578125" bestFit="1" customWidth="1"/>
    <col min="10498" max="10498" width="11.140625" bestFit="1" customWidth="1"/>
    <col min="10499" max="10499" width="20.140625" bestFit="1" customWidth="1"/>
    <col min="10500" max="10500" width="12.85546875" bestFit="1" customWidth="1"/>
    <col min="10501" max="10501" width="10.5703125" bestFit="1" customWidth="1"/>
    <col min="10504" max="10504" width="12.5703125" customWidth="1"/>
    <col min="10508" max="10508" width="22.7109375" customWidth="1"/>
    <col min="10753" max="10753" width="21.42578125" bestFit="1" customWidth="1"/>
    <col min="10754" max="10754" width="11.140625" bestFit="1" customWidth="1"/>
    <col min="10755" max="10755" width="20.140625" bestFit="1" customWidth="1"/>
    <col min="10756" max="10756" width="12.85546875" bestFit="1" customWidth="1"/>
    <col min="10757" max="10757" width="10.5703125" bestFit="1" customWidth="1"/>
    <col min="10760" max="10760" width="12.5703125" customWidth="1"/>
    <col min="10764" max="10764" width="22.7109375" customWidth="1"/>
    <col min="11009" max="11009" width="21.42578125" bestFit="1" customWidth="1"/>
    <col min="11010" max="11010" width="11.140625" bestFit="1" customWidth="1"/>
    <col min="11011" max="11011" width="20.140625" bestFit="1" customWidth="1"/>
    <col min="11012" max="11012" width="12.85546875" bestFit="1" customWidth="1"/>
    <col min="11013" max="11013" width="10.5703125" bestFit="1" customWidth="1"/>
    <col min="11016" max="11016" width="12.5703125" customWidth="1"/>
    <col min="11020" max="11020" width="22.7109375" customWidth="1"/>
    <col min="11265" max="11265" width="21.42578125" bestFit="1" customWidth="1"/>
    <col min="11266" max="11266" width="11.140625" bestFit="1" customWidth="1"/>
    <col min="11267" max="11267" width="20.140625" bestFit="1" customWidth="1"/>
    <col min="11268" max="11268" width="12.85546875" bestFit="1" customWidth="1"/>
    <col min="11269" max="11269" width="10.5703125" bestFit="1" customWidth="1"/>
    <col min="11272" max="11272" width="12.5703125" customWidth="1"/>
    <col min="11276" max="11276" width="22.7109375" customWidth="1"/>
    <col min="11521" max="11521" width="21.42578125" bestFit="1" customWidth="1"/>
    <col min="11522" max="11522" width="11.140625" bestFit="1" customWidth="1"/>
    <col min="11523" max="11523" width="20.140625" bestFit="1" customWidth="1"/>
    <col min="11524" max="11524" width="12.85546875" bestFit="1" customWidth="1"/>
    <col min="11525" max="11525" width="10.5703125" bestFit="1" customWidth="1"/>
    <col min="11528" max="11528" width="12.5703125" customWidth="1"/>
    <col min="11532" max="11532" width="22.7109375" customWidth="1"/>
    <col min="11777" max="11777" width="21.42578125" bestFit="1" customWidth="1"/>
    <col min="11778" max="11778" width="11.140625" bestFit="1" customWidth="1"/>
    <col min="11779" max="11779" width="20.140625" bestFit="1" customWidth="1"/>
    <col min="11780" max="11780" width="12.85546875" bestFit="1" customWidth="1"/>
    <col min="11781" max="11781" width="10.5703125" bestFit="1" customWidth="1"/>
    <col min="11784" max="11784" width="12.5703125" customWidth="1"/>
    <col min="11788" max="11788" width="22.7109375" customWidth="1"/>
    <col min="12033" max="12033" width="21.42578125" bestFit="1" customWidth="1"/>
    <col min="12034" max="12034" width="11.140625" bestFit="1" customWidth="1"/>
    <col min="12035" max="12035" width="20.140625" bestFit="1" customWidth="1"/>
    <col min="12036" max="12036" width="12.85546875" bestFit="1" customWidth="1"/>
    <col min="12037" max="12037" width="10.5703125" bestFit="1" customWidth="1"/>
    <col min="12040" max="12040" width="12.5703125" customWidth="1"/>
    <col min="12044" max="12044" width="22.7109375" customWidth="1"/>
    <col min="12289" max="12289" width="21.42578125" bestFit="1" customWidth="1"/>
    <col min="12290" max="12290" width="11.140625" bestFit="1" customWidth="1"/>
    <col min="12291" max="12291" width="20.140625" bestFit="1" customWidth="1"/>
    <col min="12292" max="12292" width="12.85546875" bestFit="1" customWidth="1"/>
    <col min="12293" max="12293" width="10.5703125" bestFit="1" customWidth="1"/>
    <col min="12296" max="12296" width="12.5703125" customWidth="1"/>
    <col min="12300" max="12300" width="22.7109375" customWidth="1"/>
    <col min="12545" max="12545" width="21.42578125" bestFit="1" customWidth="1"/>
    <col min="12546" max="12546" width="11.140625" bestFit="1" customWidth="1"/>
    <col min="12547" max="12547" width="20.140625" bestFit="1" customWidth="1"/>
    <col min="12548" max="12548" width="12.85546875" bestFit="1" customWidth="1"/>
    <col min="12549" max="12549" width="10.5703125" bestFit="1" customWidth="1"/>
    <col min="12552" max="12552" width="12.5703125" customWidth="1"/>
    <col min="12556" max="12556" width="22.7109375" customWidth="1"/>
    <col min="12801" max="12801" width="21.42578125" bestFit="1" customWidth="1"/>
    <col min="12802" max="12802" width="11.140625" bestFit="1" customWidth="1"/>
    <col min="12803" max="12803" width="20.140625" bestFit="1" customWidth="1"/>
    <col min="12804" max="12804" width="12.85546875" bestFit="1" customWidth="1"/>
    <col min="12805" max="12805" width="10.5703125" bestFit="1" customWidth="1"/>
    <col min="12808" max="12808" width="12.5703125" customWidth="1"/>
    <col min="12812" max="12812" width="22.7109375" customWidth="1"/>
    <col min="13057" max="13057" width="21.42578125" bestFit="1" customWidth="1"/>
    <col min="13058" max="13058" width="11.140625" bestFit="1" customWidth="1"/>
    <col min="13059" max="13059" width="20.140625" bestFit="1" customWidth="1"/>
    <col min="13060" max="13060" width="12.85546875" bestFit="1" customWidth="1"/>
    <col min="13061" max="13061" width="10.5703125" bestFit="1" customWidth="1"/>
    <col min="13064" max="13064" width="12.5703125" customWidth="1"/>
    <col min="13068" max="13068" width="22.7109375" customWidth="1"/>
    <col min="13313" max="13313" width="21.42578125" bestFit="1" customWidth="1"/>
    <col min="13314" max="13314" width="11.140625" bestFit="1" customWidth="1"/>
    <col min="13315" max="13315" width="20.140625" bestFit="1" customWidth="1"/>
    <col min="13316" max="13316" width="12.85546875" bestFit="1" customWidth="1"/>
    <col min="13317" max="13317" width="10.5703125" bestFit="1" customWidth="1"/>
    <col min="13320" max="13320" width="12.5703125" customWidth="1"/>
    <col min="13324" max="13324" width="22.7109375" customWidth="1"/>
    <col min="13569" max="13569" width="21.42578125" bestFit="1" customWidth="1"/>
    <col min="13570" max="13570" width="11.140625" bestFit="1" customWidth="1"/>
    <col min="13571" max="13571" width="20.140625" bestFit="1" customWidth="1"/>
    <col min="13572" max="13572" width="12.85546875" bestFit="1" customWidth="1"/>
    <col min="13573" max="13573" width="10.5703125" bestFit="1" customWidth="1"/>
    <col min="13576" max="13576" width="12.5703125" customWidth="1"/>
    <col min="13580" max="13580" width="22.7109375" customWidth="1"/>
    <col min="13825" max="13825" width="21.42578125" bestFit="1" customWidth="1"/>
    <col min="13826" max="13826" width="11.140625" bestFit="1" customWidth="1"/>
    <col min="13827" max="13827" width="20.140625" bestFit="1" customWidth="1"/>
    <col min="13828" max="13828" width="12.85546875" bestFit="1" customWidth="1"/>
    <col min="13829" max="13829" width="10.5703125" bestFit="1" customWidth="1"/>
    <col min="13832" max="13832" width="12.5703125" customWidth="1"/>
    <col min="13836" max="13836" width="22.7109375" customWidth="1"/>
    <col min="14081" max="14081" width="21.42578125" bestFit="1" customWidth="1"/>
    <col min="14082" max="14082" width="11.140625" bestFit="1" customWidth="1"/>
    <col min="14083" max="14083" width="20.140625" bestFit="1" customWidth="1"/>
    <col min="14084" max="14084" width="12.85546875" bestFit="1" customWidth="1"/>
    <col min="14085" max="14085" width="10.5703125" bestFit="1" customWidth="1"/>
    <col min="14088" max="14088" width="12.5703125" customWidth="1"/>
    <col min="14092" max="14092" width="22.7109375" customWidth="1"/>
    <col min="14337" max="14337" width="21.42578125" bestFit="1" customWidth="1"/>
    <col min="14338" max="14338" width="11.140625" bestFit="1" customWidth="1"/>
    <col min="14339" max="14339" width="20.140625" bestFit="1" customWidth="1"/>
    <col min="14340" max="14340" width="12.85546875" bestFit="1" customWidth="1"/>
    <col min="14341" max="14341" width="10.5703125" bestFit="1" customWidth="1"/>
    <col min="14344" max="14344" width="12.5703125" customWidth="1"/>
    <col min="14348" max="14348" width="22.7109375" customWidth="1"/>
    <col min="14593" max="14593" width="21.42578125" bestFit="1" customWidth="1"/>
    <col min="14594" max="14594" width="11.140625" bestFit="1" customWidth="1"/>
    <col min="14595" max="14595" width="20.140625" bestFit="1" customWidth="1"/>
    <col min="14596" max="14596" width="12.85546875" bestFit="1" customWidth="1"/>
    <col min="14597" max="14597" width="10.5703125" bestFit="1" customWidth="1"/>
    <col min="14600" max="14600" width="12.5703125" customWidth="1"/>
    <col min="14604" max="14604" width="22.7109375" customWidth="1"/>
    <col min="14849" max="14849" width="21.42578125" bestFit="1" customWidth="1"/>
    <col min="14850" max="14850" width="11.140625" bestFit="1" customWidth="1"/>
    <col min="14851" max="14851" width="20.140625" bestFit="1" customWidth="1"/>
    <col min="14852" max="14852" width="12.85546875" bestFit="1" customWidth="1"/>
    <col min="14853" max="14853" width="10.5703125" bestFit="1" customWidth="1"/>
    <col min="14856" max="14856" width="12.5703125" customWidth="1"/>
    <col min="14860" max="14860" width="22.7109375" customWidth="1"/>
    <col min="15105" max="15105" width="21.42578125" bestFit="1" customWidth="1"/>
    <col min="15106" max="15106" width="11.140625" bestFit="1" customWidth="1"/>
    <col min="15107" max="15107" width="20.140625" bestFit="1" customWidth="1"/>
    <col min="15108" max="15108" width="12.85546875" bestFit="1" customWidth="1"/>
    <col min="15109" max="15109" width="10.5703125" bestFit="1" customWidth="1"/>
    <col min="15112" max="15112" width="12.5703125" customWidth="1"/>
    <col min="15116" max="15116" width="22.7109375" customWidth="1"/>
    <col min="15361" max="15361" width="21.42578125" bestFit="1" customWidth="1"/>
    <col min="15362" max="15362" width="11.140625" bestFit="1" customWidth="1"/>
    <col min="15363" max="15363" width="20.140625" bestFit="1" customWidth="1"/>
    <col min="15364" max="15364" width="12.85546875" bestFit="1" customWidth="1"/>
    <col min="15365" max="15365" width="10.5703125" bestFit="1" customWidth="1"/>
    <col min="15368" max="15368" width="12.5703125" customWidth="1"/>
    <col min="15372" max="15372" width="22.7109375" customWidth="1"/>
    <col min="15617" max="15617" width="21.42578125" bestFit="1" customWidth="1"/>
    <col min="15618" max="15618" width="11.140625" bestFit="1" customWidth="1"/>
    <col min="15619" max="15619" width="20.140625" bestFit="1" customWidth="1"/>
    <col min="15620" max="15620" width="12.85546875" bestFit="1" customWidth="1"/>
    <col min="15621" max="15621" width="10.5703125" bestFit="1" customWidth="1"/>
    <col min="15624" max="15624" width="12.5703125" customWidth="1"/>
    <col min="15628" max="15628" width="22.7109375" customWidth="1"/>
    <col min="15873" max="15873" width="21.42578125" bestFit="1" customWidth="1"/>
    <col min="15874" max="15874" width="11.140625" bestFit="1" customWidth="1"/>
    <col min="15875" max="15875" width="20.140625" bestFit="1" customWidth="1"/>
    <col min="15876" max="15876" width="12.85546875" bestFit="1" customWidth="1"/>
    <col min="15877" max="15877" width="10.5703125" bestFit="1" customWidth="1"/>
    <col min="15880" max="15880" width="12.5703125" customWidth="1"/>
    <col min="15884" max="15884" width="22.7109375" customWidth="1"/>
    <col min="16129" max="16129" width="21.42578125" bestFit="1" customWidth="1"/>
    <col min="16130" max="16130" width="11.140625" bestFit="1" customWidth="1"/>
    <col min="16131" max="16131" width="20.140625" bestFit="1" customWidth="1"/>
    <col min="16132" max="16132" width="12.85546875" bestFit="1" customWidth="1"/>
    <col min="16133" max="16133" width="10.5703125" bestFit="1" customWidth="1"/>
    <col min="16136" max="16136" width="12.5703125" customWidth="1"/>
    <col min="16140" max="16140" width="22.7109375" customWidth="1"/>
  </cols>
  <sheetData>
    <row r="1" spans="1:6" ht="18.75" x14ac:dyDescent="0.3">
      <c r="A1" s="188" t="s">
        <v>38</v>
      </c>
      <c r="B1" s="188"/>
      <c r="C1" s="188"/>
      <c r="D1" s="188"/>
      <c r="E1" s="188"/>
    </row>
    <row r="2" spans="1:6" ht="29.25" customHeight="1" x14ac:dyDescent="0.25">
      <c r="A2" s="189"/>
      <c r="B2" s="189"/>
      <c r="C2" s="189"/>
      <c r="D2" s="189"/>
      <c r="E2" s="189"/>
    </row>
    <row r="3" spans="1:6" ht="15.75" thickBot="1" x14ac:dyDescent="0.3">
      <c r="A3" s="5" t="s">
        <v>39</v>
      </c>
      <c r="B3" s="5"/>
      <c r="C3" s="6"/>
      <c r="D3" s="5"/>
      <c r="E3" s="6"/>
    </row>
    <row r="4" spans="1:6" ht="15.75" thickTop="1" x14ac:dyDescent="0.25">
      <c r="A4" s="7"/>
      <c r="B4" s="31" t="s">
        <v>40</v>
      </c>
      <c r="C4" s="31" t="s">
        <v>41</v>
      </c>
      <c r="D4" s="31" t="s">
        <v>42</v>
      </c>
      <c r="E4" s="31" t="s">
        <v>41</v>
      </c>
    </row>
    <row r="5" spans="1:6" s="44" customFormat="1" x14ac:dyDescent="0.25">
      <c r="A5" s="44" t="s">
        <v>43</v>
      </c>
      <c r="B5" s="48"/>
      <c r="C5" s="46"/>
      <c r="D5" s="47">
        <v>0.45</v>
      </c>
      <c r="E5" s="46"/>
      <c r="F5" s="45"/>
    </row>
    <row r="6" spans="1:6" s="4" customFormat="1" x14ac:dyDescent="0.25">
      <c r="A6" s="4" t="s">
        <v>44</v>
      </c>
      <c r="B6" s="43">
        <v>11.12</v>
      </c>
      <c r="C6" s="30" t="s">
        <v>118</v>
      </c>
      <c r="D6" s="39">
        <f>B6/1000</f>
        <v>1.112E-2</v>
      </c>
      <c r="E6" s="30" t="s">
        <v>46</v>
      </c>
      <c r="F6" s="40" t="s">
        <v>117</v>
      </c>
    </row>
    <row r="7" spans="1:6" x14ac:dyDescent="0.25">
      <c r="A7" t="s">
        <v>47</v>
      </c>
      <c r="B7" s="9">
        <v>22.35</v>
      </c>
      <c r="C7" s="1" t="s">
        <v>48</v>
      </c>
      <c r="D7" s="10">
        <f>B7/9000</f>
        <v>2.4833333333333335E-3</v>
      </c>
      <c r="E7" s="1" t="s">
        <v>49</v>
      </c>
    </row>
    <row r="8" spans="1:6" s="4" customFormat="1" x14ac:dyDescent="0.25">
      <c r="A8" s="4" t="s">
        <v>50</v>
      </c>
      <c r="B8" s="39">
        <v>1.25</v>
      </c>
      <c r="C8" s="30" t="s">
        <v>119</v>
      </c>
      <c r="D8" s="42">
        <f>B8/1000</f>
        <v>1.25E-3</v>
      </c>
      <c r="E8" s="30" t="s">
        <v>51</v>
      </c>
    </row>
    <row r="9" spans="1:6" s="4" customFormat="1" x14ac:dyDescent="0.25">
      <c r="A9" s="4" t="s">
        <v>52</v>
      </c>
      <c r="B9" s="39">
        <v>16.66</v>
      </c>
      <c r="C9" s="30" t="s">
        <v>45</v>
      </c>
      <c r="D9" s="39">
        <f>B9/2000</f>
        <v>8.3300000000000006E-3</v>
      </c>
      <c r="E9" s="30" t="s">
        <v>53</v>
      </c>
    </row>
    <row r="10" spans="1:6" s="4" customFormat="1" x14ac:dyDescent="0.25">
      <c r="A10" s="37" t="s">
        <v>54</v>
      </c>
      <c r="B10" s="36">
        <v>5.47</v>
      </c>
      <c r="C10" s="34" t="s">
        <v>55</v>
      </c>
      <c r="D10" s="36">
        <f>B10/200</f>
        <v>2.7349999999999999E-2</v>
      </c>
      <c r="E10" s="34" t="s">
        <v>56</v>
      </c>
      <c r="F10" s="41"/>
    </row>
    <row r="11" spans="1:6" x14ac:dyDescent="0.25">
      <c r="A11" s="190" t="s">
        <v>103</v>
      </c>
      <c r="B11" s="190"/>
      <c r="C11" s="190"/>
      <c r="D11" s="12">
        <f>SUM(D5:D10)</f>
        <v>0.50053333333333339</v>
      </c>
      <c r="E11" s="13"/>
    </row>
    <row r="12" spans="1:6" x14ac:dyDescent="0.25">
      <c r="A12" s="187"/>
      <c r="B12" s="187"/>
      <c r="C12" s="187"/>
      <c r="D12" s="12"/>
      <c r="E12" s="13"/>
    </row>
    <row r="13" spans="1:6" ht="15.75" thickBot="1" x14ac:dyDescent="0.3">
      <c r="A13" s="5" t="s">
        <v>59</v>
      </c>
      <c r="B13" s="5"/>
      <c r="C13" s="6"/>
      <c r="D13" s="5"/>
      <c r="E13" s="6"/>
    </row>
    <row r="14" spans="1:6" ht="15.75" thickTop="1" x14ac:dyDescent="0.25">
      <c r="A14" s="14"/>
      <c r="B14" s="31" t="s">
        <v>40</v>
      </c>
      <c r="C14" s="31" t="s">
        <v>41</v>
      </c>
      <c r="D14" s="31" t="s">
        <v>42</v>
      </c>
      <c r="E14" s="31" t="s">
        <v>41</v>
      </c>
    </row>
    <row r="15" spans="1:6" s="4" customFormat="1" x14ac:dyDescent="0.25">
      <c r="A15" s="4" t="s">
        <v>60</v>
      </c>
      <c r="B15" s="39">
        <v>4.76</v>
      </c>
      <c r="C15" s="30" t="s">
        <v>61</v>
      </c>
      <c r="D15" s="39">
        <f>B15/100</f>
        <v>4.7599999999999996E-2</v>
      </c>
      <c r="E15" s="30" t="s">
        <v>53</v>
      </c>
    </row>
    <row r="16" spans="1:6" s="4" customFormat="1" x14ac:dyDescent="0.25">
      <c r="A16" s="4" t="s">
        <v>44</v>
      </c>
      <c r="B16" s="43">
        <v>11.12</v>
      </c>
      <c r="C16" s="30" t="s">
        <v>118</v>
      </c>
      <c r="D16" s="39">
        <f>B16/1000</f>
        <v>1.112E-2</v>
      </c>
      <c r="E16" s="30" t="s">
        <v>46</v>
      </c>
      <c r="F16" s="40" t="s">
        <v>117</v>
      </c>
    </row>
    <row r="17" spans="1:6" s="4" customFormat="1" x14ac:dyDescent="0.25">
      <c r="A17" t="s">
        <v>47</v>
      </c>
      <c r="B17" s="9">
        <v>22.35</v>
      </c>
      <c r="C17" s="1" t="s">
        <v>48</v>
      </c>
      <c r="D17" s="10">
        <f>B17/9000</f>
        <v>2.4833333333333335E-3</v>
      </c>
      <c r="E17" s="1" t="s">
        <v>49</v>
      </c>
      <c r="F17"/>
    </row>
    <row r="18" spans="1:6" s="4" customFormat="1" x14ac:dyDescent="0.25">
      <c r="A18" s="4" t="s">
        <v>50</v>
      </c>
      <c r="B18" s="39">
        <v>1.25</v>
      </c>
      <c r="C18" s="30" t="s">
        <v>119</v>
      </c>
      <c r="D18" s="42">
        <f>B18/1000</f>
        <v>1.25E-3</v>
      </c>
      <c r="E18" s="30" t="s">
        <v>51</v>
      </c>
    </row>
    <row r="19" spans="1:6" s="4" customFormat="1" x14ac:dyDescent="0.25">
      <c r="A19" s="4" t="s">
        <v>52</v>
      </c>
      <c r="B19" s="39">
        <v>16.66</v>
      </c>
      <c r="C19" s="30" t="s">
        <v>45</v>
      </c>
      <c r="D19" s="39">
        <f>B19/2000</f>
        <v>8.3300000000000006E-3</v>
      </c>
      <c r="E19" s="30" t="s">
        <v>53</v>
      </c>
    </row>
    <row r="20" spans="1:6" s="4" customFormat="1" x14ac:dyDescent="0.25">
      <c r="A20" s="37" t="s">
        <v>54</v>
      </c>
      <c r="B20" s="36">
        <v>5.47</v>
      </c>
      <c r="C20" s="34" t="s">
        <v>55</v>
      </c>
      <c r="D20" s="36">
        <f>B20/200</f>
        <v>2.7349999999999999E-2</v>
      </c>
      <c r="E20" s="34" t="s">
        <v>56</v>
      </c>
      <c r="F20" s="41"/>
    </row>
    <row r="21" spans="1:6" x14ac:dyDescent="0.25">
      <c r="A21" s="190" t="s">
        <v>57</v>
      </c>
      <c r="B21" s="190"/>
      <c r="C21" s="190"/>
      <c r="D21" s="12">
        <f>SUM(D15:D20)</f>
        <v>9.8133333333333322E-2</v>
      </c>
      <c r="E21" s="13"/>
    </row>
    <row r="22" spans="1:6" x14ac:dyDescent="0.25">
      <c r="A22" s="187"/>
      <c r="B22" s="187"/>
      <c r="C22" s="187"/>
      <c r="D22" s="12"/>
      <c r="E22" s="13"/>
    </row>
    <row r="23" spans="1:6" ht="15.75" thickBot="1" x14ac:dyDescent="0.3">
      <c r="A23" s="16" t="s">
        <v>62</v>
      </c>
      <c r="B23" s="16"/>
      <c r="C23" s="17"/>
      <c r="D23" s="16"/>
      <c r="E23" s="17"/>
    </row>
    <row r="24" spans="1:6" ht="15.75" thickTop="1" x14ac:dyDescent="0.25">
      <c r="A24" s="7"/>
      <c r="B24" s="31" t="s">
        <v>40</v>
      </c>
      <c r="C24" s="31" t="s">
        <v>41</v>
      </c>
      <c r="D24" s="31" t="s">
        <v>42</v>
      </c>
      <c r="E24" s="31" t="s">
        <v>41</v>
      </c>
    </row>
    <row r="25" spans="1:6" s="4" customFormat="1" x14ac:dyDescent="0.25">
      <c r="A25" s="4" t="s">
        <v>63</v>
      </c>
      <c r="B25" s="39">
        <v>8.51</v>
      </c>
      <c r="C25" s="30" t="s">
        <v>64</v>
      </c>
      <c r="D25" s="38">
        <f>B25/6</f>
        <v>1.4183333333333332</v>
      </c>
      <c r="E25" s="30" t="s">
        <v>65</v>
      </c>
    </row>
    <row r="26" spans="1:6" x14ac:dyDescent="0.25">
      <c r="A26" t="s">
        <v>66</v>
      </c>
      <c r="B26" s="9">
        <v>13.82</v>
      </c>
      <c r="C26" s="1" t="s">
        <v>64</v>
      </c>
      <c r="D26" s="18">
        <f>B26/6</f>
        <v>2.3033333333333332</v>
      </c>
      <c r="E26" s="1" t="s">
        <v>65</v>
      </c>
    </row>
    <row r="27" spans="1:6" s="4" customFormat="1" x14ac:dyDescent="0.25">
      <c r="A27" s="37" t="s">
        <v>67</v>
      </c>
      <c r="B27" s="36">
        <v>10.85</v>
      </c>
      <c r="C27" s="30" t="s">
        <v>64</v>
      </c>
      <c r="D27" s="35">
        <f>B27/6</f>
        <v>1.8083333333333333</v>
      </c>
      <c r="E27" s="34" t="s">
        <v>65</v>
      </c>
    </row>
    <row r="28" spans="1:6" x14ac:dyDescent="0.25">
      <c r="A28" s="190" t="s">
        <v>68</v>
      </c>
      <c r="B28" s="190"/>
      <c r="C28" s="190"/>
      <c r="D28" s="12">
        <f>AVERAGE(D25:D27)</f>
        <v>1.8433333333333335</v>
      </c>
    </row>
    <row r="29" spans="1:6" x14ac:dyDescent="0.25">
      <c r="A29" s="187"/>
      <c r="B29" s="187"/>
      <c r="C29" s="187"/>
      <c r="D29" s="12"/>
      <c r="E29" s="13"/>
    </row>
    <row r="30" spans="1:6" ht="15.75" thickBot="1" x14ac:dyDescent="0.3">
      <c r="A30" s="5" t="s">
        <v>69</v>
      </c>
      <c r="B30" s="20"/>
      <c r="C30" s="6"/>
      <c r="D30" s="5"/>
      <c r="E30" s="6"/>
    </row>
    <row r="31" spans="1:6" ht="15.75" thickTop="1" x14ac:dyDescent="0.25">
      <c r="A31" s="7"/>
      <c r="B31" s="31" t="s">
        <v>40</v>
      </c>
      <c r="C31" s="31" t="s">
        <v>41</v>
      </c>
      <c r="D31" s="31" t="s">
        <v>42</v>
      </c>
      <c r="E31" s="31" t="s">
        <v>41</v>
      </c>
    </row>
    <row r="32" spans="1:6" s="4" customFormat="1" x14ac:dyDescent="0.25">
      <c r="A32" s="4" t="s">
        <v>70</v>
      </c>
      <c r="B32" s="39">
        <v>24.69</v>
      </c>
      <c r="C32" s="30" t="s">
        <v>71</v>
      </c>
      <c r="D32" s="38">
        <f>B32/48</f>
        <v>0.51437500000000003</v>
      </c>
      <c r="E32" s="30" t="s">
        <v>72</v>
      </c>
    </row>
    <row r="33" spans="1:5" s="4" customFormat="1" x14ac:dyDescent="0.25">
      <c r="A33" s="37" t="s">
        <v>73</v>
      </c>
      <c r="B33" s="36">
        <v>21.45</v>
      </c>
      <c r="C33" s="34" t="s">
        <v>71</v>
      </c>
      <c r="D33" s="35">
        <f>B33/48</f>
        <v>0.44687499999999997</v>
      </c>
      <c r="E33" s="34" t="s">
        <v>72</v>
      </c>
    </row>
    <row r="34" spans="1:5" x14ac:dyDescent="0.25">
      <c r="A34" s="190" t="s">
        <v>68</v>
      </c>
      <c r="B34" s="190"/>
      <c r="C34" s="190"/>
      <c r="D34" s="12">
        <f>AVERAGE(D31:D33)</f>
        <v>0.48062499999999997</v>
      </c>
    </row>
    <row r="35" spans="1:5" ht="15.75" thickBot="1" x14ac:dyDescent="0.3">
      <c r="A35" s="5" t="s">
        <v>74</v>
      </c>
      <c r="B35" s="5"/>
      <c r="C35" s="6"/>
      <c r="D35" s="5"/>
      <c r="E35" s="6"/>
    </row>
    <row r="36" spans="1:5" ht="15.75" thickTop="1" x14ac:dyDescent="0.25">
      <c r="A36" s="7"/>
      <c r="B36" s="31" t="s">
        <v>40</v>
      </c>
      <c r="C36" s="31" t="s">
        <v>41</v>
      </c>
      <c r="D36" s="31" t="s">
        <v>42</v>
      </c>
      <c r="E36" s="31" t="s">
        <v>41</v>
      </c>
    </row>
    <row r="37" spans="1:5" x14ac:dyDescent="0.25">
      <c r="A37" s="7" t="s">
        <v>75</v>
      </c>
      <c r="B37" s="11">
        <v>14.99</v>
      </c>
      <c r="C37" s="31" t="s">
        <v>76</v>
      </c>
      <c r="D37" s="21">
        <f>B37/48</f>
        <v>0.31229166666666669</v>
      </c>
      <c r="E37" s="31" t="s">
        <v>77</v>
      </c>
    </row>
    <row r="38" spans="1:5" x14ac:dyDescent="0.25">
      <c r="A38" s="190" t="s">
        <v>58</v>
      </c>
      <c r="B38" s="190"/>
      <c r="C38" s="190"/>
      <c r="D38" s="22">
        <v>0.75</v>
      </c>
    </row>
    <row r="39" spans="1:5" ht="15.75" thickBot="1" x14ac:dyDescent="0.3">
      <c r="A39" s="5" t="s">
        <v>78</v>
      </c>
      <c r="B39" s="5"/>
      <c r="C39" s="6"/>
      <c r="D39" s="5"/>
      <c r="E39" s="6"/>
    </row>
    <row r="40" spans="1:5" ht="15.75" thickTop="1" x14ac:dyDescent="0.25">
      <c r="A40" s="7"/>
      <c r="B40" s="31" t="s">
        <v>40</v>
      </c>
      <c r="C40" s="31" t="s">
        <v>41</v>
      </c>
      <c r="D40" s="31" t="s">
        <v>42</v>
      </c>
      <c r="E40" s="31" t="s">
        <v>41</v>
      </c>
    </row>
    <row r="41" spans="1:5" x14ac:dyDescent="0.25">
      <c r="A41" t="s">
        <v>79</v>
      </c>
      <c r="B41" s="9">
        <v>14.5</v>
      </c>
      <c r="C41" s="1" t="s">
        <v>80</v>
      </c>
      <c r="D41" s="9">
        <v>7.0000000000000007E-2</v>
      </c>
      <c r="E41" s="1" t="s">
        <v>81</v>
      </c>
    </row>
    <row r="42" spans="1:5" x14ac:dyDescent="0.25">
      <c r="A42" t="s">
        <v>82</v>
      </c>
      <c r="B42" s="9">
        <v>20.25</v>
      </c>
      <c r="C42" s="1" t="s">
        <v>83</v>
      </c>
      <c r="D42" s="9">
        <f>B42/(8*30)</f>
        <v>8.4375000000000006E-2</v>
      </c>
      <c r="E42" s="1" t="s">
        <v>81</v>
      </c>
    </row>
    <row r="43" spans="1:5" x14ac:dyDescent="0.25">
      <c r="A43" t="s">
        <v>84</v>
      </c>
      <c r="B43" s="9">
        <v>19.07</v>
      </c>
      <c r="C43" s="1" t="s">
        <v>85</v>
      </c>
      <c r="D43" s="9">
        <f>19.07/240</f>
        <v>7.9458333333333339E-2</v>
      </c>
      <c r="E43" s="1" t="s">
        <v>81</v>
      </c>
    </row>
    <row r="44" spans="1:5" x14ac:dyDescent="0.25">
      <c r="A44" t="s">
        <v>86</v>
      </c>
      <c r="B44" s="9">
        <v>20.7</v>
      </c>
      <c r="C44" s="1" t="s">
        <v>87</v>
      </c>
      <c r="D44" s="9">
        <f>B44/200</f>
        <v>0.10349999999999999</v>
      </c>
      <c r="E44" s="1" t="s">
        <v>81</v>
      </c>
    </row>
    <row r="45" spans="1:5" x14ac:dyDescent="0.25">
      <c r="A45" s="7" t="s">
        <v>88</v>
      </c>
      <c r="B45" s="11">
        <v>7.68</v>
      </c>
      <c r="C45" s="31" t="s">
        <v>89</v>
      </c>
      <c r="D45" s="11">
        <f>B45/160</f>
        <v>4.8000000000000001E-2</v>
      </c>
      <c r="E45" s="31" t="s">
        <v>90</v>
      </c>
    </row>
    <row r="46" spans="1:5" x14ac:dyDescent="0.25">
      <c r="A46" s="190" t="s">
        <v>68</v>
      </c>
      <c r="B46" s="190"/>
      <c r="C46" s="190"/>
      <c r="D46" s="22">
        <f>AVERAGE(D41:D45)</f>
        <v>7.7066666666666658E-2</v>
      </c>
      <c r="E46" s="13"/>
    </row>
    <row r="47" spans="1:5" x14ac:dyDescent="0.25">
      <c r="A47" s="191" t="s">
        <v>91</v>
      </c>
      <c r="B47" s="191"/>
      <c r="C47" s="191"/>
      <c r="D47" s="12">
        <v>0.5</v>
      </c>
      <c r="E47" s="13"/>
    </row>
    <row r="48" spans="1:5" ht="15.75" thickBot="1" x14ac:dyDescent="0.3">
      <c r="A48" s="5" t="s">
        <v>92</v>
      </c>
      <c r="B48" s="5"/>
      <c r="C48" s="6"/>
      <c r="D48" s="5"/>
      <c r="E48" s="6"/>
    </row>
    <row r="49" spans="1:5" ht="15.75" thickTop="1" x14ac:dyDescent="0.25">
      <c r="A49" s="7"/>
      <c r="B49" s="31" t="s">
        <v>40</v>
      </c>
      <c r="C49" s="31" t="s">
        <v>41</v>
      </c>
      <c r="D49" s="31" t="s">
        <v>42</v>
      </c>
      <c r="E49" s="31" t="s">
        <v>41</v>
      </c>
    </row>
    <row r="50" spans="1:5" x14ac:dyDescent="0.25">
      <c r="A50" s="15" t="s">
        <v>93</v>
      </c>
      <c r="B50" s="9">
        <v>0.85</v>
      </c>
      <c r="C50" s="1" t="s">
        <v>94</v>
      </c>
      <c r="D50" s="9">
        <v>0.4</v>
      </c>
      <c r="E50" s="1" t="s">
        <v>95</v>
      </c>
    </row>
    <row r="51" spans="1:5" x14ac:dyDescent="0.25">
      <c r="A51" s="15" t="s">
        <v>96</v>
      </c>
      <c r="B51" s="9"/>
      <c r="C51" s="1" t="s">
        <v>97</v>
      </c>
      <c r="D51" s="9">
        <v>0.35</v>
      </c>
      <c r="E51" s="1" t="s">
        <v>95</v>
      </c>
    </row>
    <row r="52" spans="1:5" x14ac:dyDescent="0.25">
      <c r="A52" s="15" t="s">
        <v>98</v>
      </c>
      <c r="B52" s="9" t="s">
        <v>97</v>
      </c>
      <c r="C52" s="1" t="s">
        <v>97</v>
      </c>
      <c r="D52" s="9">
        <v>0.4</v>
      </c>
      <c r="E52" s="1" t="s">
        <v>95</v>
      </c>
    </row>
    <row r="53" spans="1:5" x14ac:dyDescent="0.25">
      <c r="A53" t="s">
        <v>99</v>
      </c>
      <c r="B53" s="9" t="s">
        <v>97</v>
      </c>
      <c r="C53" s="1" t="s">
        <v>97</v>
      </c>
      <c r="D53" s="9">
        <v>0.3</v>
      </c>
      <c r="E53" s="1" t="s">
        <v>95</v>
      </c>
    </row>
    <row r="54" spans="1:5" x14ac:dyDescent="0.25">
      <c r="A54" s="23" t="s">
        <v>100</v>
      </c>
      <c r="B54" s="11">
        <v>2.6</v>
      </c>
      <c r="C54" s="31" t="s">
        <v>94</v>
      </c>
      <c r="D54" s="11">
        <f>B54/4.54</f>
        <v>0.57268722466960353</v>
      </c>
      <c r="E54" s="31" t="s">
        <v>101</v>
      </c>
    </row>
    <row r="55" spans="1:5" x14ac:dyDescent="0.25">
      <c r="A55" s="15"/>
      <c r="B55" s="9"/>
      <c r="C55" s="32" t="s">
        <v>68</v>
      </c>
      <c r="D55" s="22">
        <f>AVERAGE(D50:D54)</f>
        <v>0.40453744493392063</v>
      </c>
    </row>
    <row r="56" spans="1:5" x14ac:dyDescent="0.25">
      <c r="A56" s="15"/>
      <c r="B56" s="9"/>
      <c r="C56" s="32" t="s">
        <v>58</v>
      </c>
      <c r="D56" s="22">
        <v>1</v>
      </c>
    </row>
    <row r="57" spans="1:5" ht="15.75" thickBot="1" x14ac:dyDescent="0.3">
      <c r="A57" s="5" t="s">
        <v>102</v>
      </c>
      <c r="B57" s="5"/>
      <c r="C57" s="6"/>
      <c r="D57" s="5"/>
      <c r="E57" s="6"/>
    </row>
    <row r="58" spans="1:5" ht="15.75" thickTop="1" x14ac:dyDescent="0.25">
      <c r="A58" s="14"/>
      <c r="B58" s="31" t="s">
        <v>40</v>
      </c>
      <c r="C58" s="31" t="s">
        <v>41</v>
      </c>
      <c r="D58" s="31" t="s">
        <v>42</v>
      </c>
      <c r="E58" s="31" t="s">
        <v>41</v>
      </c>
    </row>
    <row r="59" spans="1:5" x14ac:dyDescent="0.25">
      <c r="A59" s="8"/>
      <c r="B59" s="24"/>
      <c r="C59" s="25"/>
      <c r="D59" s="24"/>
      <c r="E59" s="26"/>
    </row>
    <row r="60" spans="1:5" ht="15.75" thickBot="1" x14ac:dyDescent="0.3">
      <c r="A60" s="16" t="s">
        <v>116</v>
      </c>
      <c r="B60" s="16"/>
      <c r="C60" s="17"/>
      <c r="D60" s="16"/>
      <c r="E60" s="17"/>
    </row>
    <row r="61" spans="1:5" ht="15.75" thickTop="1" x14ac:dyDescent="0.25">
      <c r="A61" s="7"/>
      <c r="B61" s="31" t="s">
        <v>40</v>
      </c>
      <c r="C61" s="31" t="s">
        <v>41</v>
      </c>
      <c r="D61" s="31" t="s">
        <v>42</v>
      </c>
      <c r="E61" s="31" t="s">
        <v>41</v>
      </c>
    </row>
    <row r="62" spans="1:5" x14ac:dyDescent="0.25">
      <c r="B62" s="9"/>
      <c r="D62" s="18">
        <f>B62/6</f>
        <v>0</v>
      </c>
    </row>
    <row r="63" spans="1:5" x14ac:dyDescent="0.25">
      <c r="B63" s="9"/>
      <c r="D63" s="18">
        <f>B63/6</f>
        <v>0</v>
      </c>
    </row>
    <row r="64" spans="1:5" x14ac:dyDescent="0.25">
      <c r="A64" s="7"/>
      <c r="B64" s="11"/>
      <c r="D64" s="19">
        <f>B64/6</f>
        <v>0</v>
      </c>
      <c r="E64" s="31"/>
    </row>
    <row r="65" spans="1:5" x14ac:dyDescent="0.25">
      <c r="A65" s="190" t="s">
        <v>68</v>
      </c>
      <c r="B65" s="190"/>
      <c r="C65" s="190"/>
      <c r="D65" s="12">
        <f>AVERAGE(D62:D64)</f>
        <v>0</v>
      </c>
    </row>
    <row r="66" spans="1:5" x14ac:dyDescent="0.25">
      <c r="C66"/>
      <c r="E66"/>
    </row>
    <row r="67" spans="1:5" x14ac:dyDescent="0.25">
      <c r="C67"/>
      <c r="E67"/>
    </row>
    <row r="68" spans="1:5" x14ac:dyDescent="0.25">
      <c r="C68"/>
      <c r="E68"/>
    </row>
    <row r="69" spans="1:5" x14ac:dyDescent="0.25">
      <c r="C69"/>
      <c r="E69"/>
    </row>
    <row r="70" spans="1:5" x14ac:dyDescent="0.25">
      <c r="C70"/>
      <c r="E70"/>
    </row>
    <row r="71" spans="1:5" x14ac:dyDescent="0.25">
      <c r="C71"/>
      <c r="E71"/>
    </row>
    <row r="72" spans="1:5" x14ac:dyDescent="0.25">
      <c r="C72"/>
      <c r="E72"/>
    </row>
    <row r="73" spans="1:5" x14ac:dyDescent="0.25">
      <c r="C73"/>
      <c r="E73"/>
    </row>
    <row r="74" spans="1:5" x14ac:dyDescent="0.25">
      <c r="C74"/>
      <c r="E74"/>
    </row>
    <row r="75" spans="1:5" x14ac:dyDescent="0.25">
      <c r="C75"/>
      <c r="E75"/>
    </row>
  </sheetData>
  <mergeCells count="13">
    <mergeCell ref="A65:C65"/>
    <mergeCell ref="A28:C28"/>
    <mergeCell ref="A29:C29"/>
    <mergeCell ref="A34:C34"/>
    <mergeCell ref="A38:C38"/>
    <mergeCell ref="A46:C46"/>
    <mergeCell ref="A47:C47"/>
    <mergeCell ref="A22:C22"/>
    <mergeCell ref="A1:E1"/>
    <mergeCell ref="A2:E2"/>
    <mergeCell ref="A11:C11"/>
    <mergeCell ref="A12:C12"/>
    <mergeCell ref="A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view="pageBreakPreview" zoomScale="130" zoomScaleNormal="130" zoomScaleSheetLayoutView="130" workbookViewId="0">
      <selection activeCell="B10" sqref="B10"/>
    </sheetView>
  </sheetViews>
  <sheetFormatPr baseColWidth="10" defaultRowHeight="15" x14ac:dyDescent="0.25"/>
  <cols>
    <col min="1" max="1" width="18.28515625" customWidth="1"/>
    <col min="2" max="2" width="102.5703125" bestFit="1" customWidth="1"/>
  </cols>
  <sheetData>
    <row r="1" spans="1:2" ht="21" x14ac:dyDescent="0.35">
      <c r="A1" s="192" t="s">
        <v>140</v>
      </c>
      <c r="B1" s="193"/>
    </row>
    <row r="2" spans="1:2" ht="41.25" customHeight="1" x14ac:dyDescent="0.25"/>
    <row r="3" spans="1:2" x14ac:dyDescent="0.25">
      <c r="A3" s="4" t="s">
        <v>120</v>
      </c>
      <c r="B3" s="4" t="s">
        <v>139</v>
      </c>
    </row>
    <row r="4" spans="1:2" x14ac:dyDescent="0.25">
      <c r="A4" s="4"/>
      <c r="B4" s="4"/>
    </row>
    <row r="5" spans="1:2" x14ac:dyDescent="0.25">
      <c r="A5" s="4">
        <v>1</v>
      </c>
      <c r="B5" s="4" t="s">
        <v>138</v>
      </c>
    </row>
    <row r="6" spans="1:2" x14ac:dyDescent="0.25">
      <c r="A6" s="4">
        <v>2</v>
      </c>
      <c r="B6" s="4" t="s">
        <v>137</v>
      </c>
    </row>
    <row r="7" spans="1:2" x14ac:dyDescent="0.25">
      <c r="A7" s="4">
        <v>3</v>
      </c>
      <c r="B7" s="4" t="s">
        <v>130</v>
      </c>
    </row>
    <row r="8" spans="1:2" x14ac:dyDescent="0.25">
      <c r="A8" s="4">
        <v>4</v>
      </c>
      <c r="B8" s="4" t="s">
        <v>136</v>
      </c>
    </row>
    <row r="9" spans="1:2" x14ac:dyDescent="0.25">
      <c r="A9" s="4">
        <v>5</v>
      </c>
      <c r="B9" s="4" t="s">
        <v>135</v>
      </c>
    </row>
    <row r="10" spans="1:2" ht="30" x14ac:dyDescent="0.25">
      <c r="A10" s="54">
        <v>6</v>
      </c>
      <c r="B10" s="53" t="s">
        <v>134</v>
      </c>
    </row>
    <row r="11" spans="1:2" x14ac:dyDescent="0.25">
      <c r="A11" s="4">
        <v>7</v>
      </c>
      <c r="B11" s="53" t="s">
        <v>133</v>
      </c>
    </row>
    <row r="12" spans="1:2" x14ac:dyDescent="0.25">
      <c r="A12" s="4">
        <v>8</v>
      </c>
      <c r="B12" s="4" t="s">
        <v>132</v>
      </c>
    </row>
    <row r="13" spans="1:2" x14ac:dyDescent="0.25">
      <c r="A13" s="4"/>
      <c r="B13" s="4"/>
    </row>
    <row r="14" spans="1:2" x14ac:dyDescent="0.25">
      <c r="A14" s="4"/>
      <c r="B14" s="4"/>
    </row>
    <row r="15" spans="1:2" x14ac:dyDescent="0.25">
      <c r="A15" s="4"/>
      <c r="B15" s="4" t="s">
        <v>131</v>
      </c>
    </row>
    <row r="16" spans="1:2" x14ac:dyDescent="0.25">
      <c r="A16" s="4"/>
      <c r="B16" s="4"/>
    </row>
  </sheetData>
  <mergeCells count="1">
    <mergeCell ref="A1:B1"/>
  </mergeCells>
  <printOptions horizontalCentered="1"/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</oddHeader>
    <oddFooter>&amp;L&amp;F, &amp;A&amp;R&amp;D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70" zoomScaleNormal="115" zoomScaleSheetLayoutView="70" workbookViewId="0">
      <pane xSplit="1" topLeftCell="B1" activePane="topRight" state="frozen"/>
      <selection activeCell="B10" sqref="B10"/>
      <selection pane="topRight" activeCell="C25" sqref="C25"/>
    </sheetView>
  </sheetViews>
  <sheetFormatPr baseColWidth="10" defaultRowHeight="15" x14ac:dyDescent="0.25"/>
  <cols>
    <col min="1" max="1" width="33.85546875" customWidth="1"/>
    <col min="2" max="2" width="30.28515625" customWidth="1"/>
    <col min="3" max="3" width="32.28515625" bestFit="1" customWidth="1"/>
    <col min="4" max="4" width="56.5703125" customWidth="1"/>
    <col min="5" max="5" width="63.42578125" customWidth="1"/>
    <col min="6" max="6" width="23.5703125" style="33" bestFit="1" customWidth="1"/>
    <col min="8" max="8" width="15.85546875" customWidth="1"/>
  </cols>
  <sheetData>
    <row r="1" spans="1:8" ht="18.75" x14ac:dyDescent="0.3">
      <c r="A1" s="194" t="s">
        <v>4</v>
      </c>
      <c r="B1" s="194"/>
      <c r="C1" s="194"/>
      <c r="D1" s="194"/>
      <c r="E1" s="194"/>
      <c r="F1" s="194"/>
    </row>
    <row r="2" spans="1:8" ht="21" x14ac:dyDescent="0.35">
      <c r="A2" s="58"/>
      <c r="B2" s="58"/>
      <c r="C2" s="58"/>
      <c r="D2" s="59" t="s">
        <v>126</v>
      </c>
      <c r="E2" s="58"/>
      <c r="F2" s="60" t="s">
        <v>120</v>
      </c>
    </row>
    <row r="3" spans="1:8" ht="51" customHeight="1" x14ac:dyDescent="0.25">
      <c r="A3" s="61" t="s">
        <v>104</v>
      </c>
      <c r="B3" s="62" t="s">
        <v>108</v>
      </c>
      <c r="C3" s="62" t="s">
        <v>16</v>
      </c>
      <c r="D3" s="63" t="s">
        <v>124</v>
      </c>
      <c r="E3" s="63" t="s">
        <v>125</v>
      </c>
      <c r="F3" s="63" t="s">
        <v>129</v>
      </c>
    </row>
    <row r="4" spans="1:8" s="33" customFormat="1" ht="39" customHeight="1" x14ac:dyDescent="0.25">
      <c r="A4" s="64" t="s">
        <v>111</v>
      </c>
      <c r="B4" s="65" t="s">
        <v>23</v>
      </c>
      <c r="C4" s="65" t="s">
        <v>24</v>
      </c>
      <c r="D4" s="69" t="s">
        <v>127</v>
      </c>
      <c r="E4" s="70" t="s">
        <v>22</v>
      </c>
      <c r="F4" s="65">
        <v>7554804</v>
      </c>
      <c r="H4" s="27"/>
    </row>
    <row r="5" spans="1:8" s="33" customFormat="1" ht="39" customHeight="1" x14ac:dyDescent="0.25">
      <c r="A5" s="65" t="s">
        <v>5</v>
      </c>
      <c r="B5" s="65" t="s">
        <v>27</v>
      </c>
      <c r="C5" s="65" t="s">
        <v>114</v>
      </c>
      <c r="D5" s="69" t="s">
        <v>122</v>
      </c>
      <c r="E5" s="70" t="s">
        <v>153</v>
      </c>
      <c r="F5" s="65">
        <v>7554305</v>
      </c>
      <c r="H5" s="28"/>
    </row>
    <row r="6" spans="1:8" s="33" customFormat="1" ht="39" customHeight="1" x14ac:dyDescent="0.25">
      <c r="A6" s="65" t="s">
        <v>149</v>
      </c>
      <c r="B6" s="65" t="s">
        <v>27</v>
      </c>
      <c r="C6" s="65" t="s">
        <v>28</v>
      </c>
      <c r="D6" s="69" t="s">
        <v>29</v>
      </c>
      <c r="E6" s="70" t="s">
        <v>153</v>
      </c>
      <c r="F6" s="65">
        <v>7554601</v>
      </c>
      <c r="H6" s="29"/>
    </row>
    <row r="7" spans="1:8" s="33" customFormat="1" ht="39" customHeight="1" x14ac:dyDescent="0.25">
      <c r="A7" s="65" t="s">
        <v>8</v>
      </c>
      <c r="B7" s="65" t="s">
        <v>20</v>
      </c>
      <c r="C7" s="65" t="s">
        <v>21</v>
      </c>
      <c r="D7" s="69" t="s">
        <v>184</v>
      </c>
      <c r="E7" s="70" t="s">
        <v>22</v>
      </c>
      <c r="F7" s="65">
        <v>7554805</v>
      </c>
      <c r="H7" s="29"/>
    </row>
    <row r="8" spans="1:8" s="33" customFormat="1" ht="39" customHeight="1" x14ac:dyDescent="0.25">
      <c r="A8" s="65" t="s">
        <v>9</v>
      </c>
      <c r="B8" s="65" t="s">
        <v>162</v>
      </c>
      <c r="C8" s="65" t="s">
        <v>17</v>
      </c>
      <c r="D8" s="69" t="s">
        <v>34</v>
      </c>
      <c r="E8" s="70" t="s">
        <v>172</v>
      </c>
      <c r="F8" s="65">
        <v>7554709</v>
      </c>
      <c r="H8" s="29"/>
    </row>
    <row r="9" spans="1:8" s="33" customFormat="1" ht="39" customHeight="1" x14ac:dyDescent="0.35">
      <c r="A9" s="65" t="s">
        <v>109</v>
      </c>
      <c r="B9" s="65" t="s">
        <v>150</v>
      </c>
      <c r="C9" s="65" t="s">
        <v>17</v>
      </c>
      <c r="D9" s="69" t="s">
        <v>169</v>
      </c>
      <c r="E9" s="71" t="s">
        <v>154</v>
      </c>
      <c r="F9" s="65">
        <v>7554701</v>
      </c>
      <c r="H9" s="29"/>
    </row>
    <row r="10" spans="1:8" s="33" customFormat="1" ht="39" customHeight="1" x14ac:dyDescent="0.35">
      <c r="A10" s="65" t="s">
        <v>7</v>
      </c>
      <c r="B10" s="65" t="s">
        <v>151</v>
      </c>
      <c r="C10" s="65" t="s">
        <v>35</v>
      </c>
      <c r="D10" s="69" t="s">
        <v>170</v>
      </c>
      <c r="E10" s="71" t="s">
        <v>171</v>
      </c>
      <c r="F10" s="65">
        <v>7554401</v>
      </c>
      <c r="H10" s="29"/>
    </row>
    <row r="11" spans="1:8" s="33" customFormat="1" ht="39" customHeight="1" x14ac:dyDescent="0.25">
      <c r="A11" s="65" t="s">
        <v>112</v>
      </c>
      <c r="B11" s="65" t="s">
        <v>173</v>
      </c>
      <c r="C11" s="65" t="s">
        <v>28</v>
      </c>
      <c r="D11" s="69" t="s">
        <v>123</v>
      </c>
      <c r="E11" s="70" t="s">
        <v>174</v>
      </c>
      <c r="F11" s="72">
        <v>7554602</v>
      </c>
      <c r="H11" s="29"/>
    </row>
    <row r="12" spans="1:8" s="33" customFormat="1" ht="39" customHeight="1" x14ac:dyDescent="0.25">
      <c r="A12" s="65" t="s">
        <v>10</v>
      </c>
      <c r="B12" s="65" t="s">
        <v>162</v>
      </c>
      <c r="C12" s="65" t="s">
        <v>30</v>
      </c>
      <c r="D12" s="69" t="s">
        <v>34</v>
      </c>
      <c r="E12" s="70" t="s">
        <v>172</v>
      </c>
      <c r="F12" s="73">
        <v>7554708</v>
      </c>
      <c r="H12" s="29"/>
    </row>
    <row r="13" spans="1:8" s="33" customFormat="1" ht="39" customHeight="1" x14ac:dyDescent="0.25">
      <c r="A13" s="66" t="s">
        <v>115</v>
      </c>
      <c r="B13" s="66" t="s">
        <v>175</v>
      </c>
      <c r="C13" s="66" t="s">
        <v>32</v>
      </c>
      <c r="D13" s="69" t="s">
        <v>176</v>
      </c>
      <c r="E13" s="74" t="s">
        <v>177</v>
      </c>
      <c r="F13" s="75">
        <v>7554803</v>
      </c>
      <c r="H13" s="29"/>
    </row>
    <row r="14" spans="1:8" s="33" customFormat="1" ht="39" customHeight="1" x14ac:dyDescent="0.25">
      <c r="A14" s="65" t="s">
        <v>6</v>
      </c>
      <c r="B14" s="65" t="s">
        <v>165</v>
      </c>
      <c r="C14" s="65" t="s">
        <v>26</v>
      </c>
      <c r="D14" s="69" t="s">
        <v>178</v>
      </c>
      <c r="E14" s="74" t="s">
        <v>167</v>
      </c>
      <c r="F14" s="73">
        <v>7554802</v>
      </c>
      <c r="H14" s="29"/>
    </row>
    <row r="15" spans="1:8" s="33" customFormat="1" ht="39" customHeight="1" x14ac:dyDescent="0.25">
      <c r="A15" s="65" t="s">
        <v>110</v>
      </c>
      <c r="B15" s="65" t="s">
        <v>165</v>
      </c>
      <c r="C15" s="65" t="s">
        <v>25</v>
      </c>
      <c r="D15" s="69" t="s">
        <v>158</v>
      </c>
      <c r="E15" s="74" t="s">
        <v>167</v>
      </c>
      <c r="F15" s="73">
        <v>7554806</v>
      </c>
      <c r="H15" s="29"/>
    </row>
    <row r="16" spans="1:8" s="33" customFormat="1" ht="39" customHeight="1" x14ac:dyDescent="0.25">
      <c r="A16" s="67" t="s">
        <v>11</v>
      </c>
      <c r="B16" s="67" t="s">
        <v>179</v>
      </c>
      <c r="C16" s="67" t="s">
        <v>31</v>
      </c>
      <c r="D16" s="69" t="s">
        <v>169</v>
      </c>
      <c r="E16" s="76" t="s">
        <v>180</v>
      </c>
      <c r="F16" s="77">
        <v>7554704</v>
      </c>
      <c r="G16" s="52"/>
      <c r="H16" s="29"/>
    </row>
    <row r="17" spans="1:8" s="33" customFormat="1" ht="39" customHeight="1" x14ac:dyDescent="0.25">
      <c r="A17" s="64" t="s">
        <v>113</v>
      </c>
      <c r="B17" s="66" t="s">
        <v>164</v>
      </c>
      <c r="C17" s="65" t="s">
        <v>166</v>
      </c>
      <c r="D17" s="69" t="s">
        <v>178</v>
      </c>
      <c r="E17" s="74" t="s">
        <v>168</v>
      </c>
      <c r="F17" s="73">
        <v>7554501</v>
      </c>
      <c r="H17" s="29"/>
    </row>
    <row r="18" spans="1:8" s="33" customFormat="1" ht="39" customHeight="1" x14ac:dyDescent="0.25">
      <c r="A18" s="68" t="s">
        <v>121</v>
      </c>
      <c r="B18" s="66" t="s">
        <v>164</v>
      </c>
      <c r="C18" s="68" t="s">
        <v>33</v>
      </c>
      <c r="D18" s="69" t="s">
        <v>157</v>
      </c>
      <c r="E18" s="74" t="s">
        <v>168</v>
      </c>
      <c r="F18" s="65">
        <v>7554801</v>
      </c>
      <c r="H18" s="29"/>
    </row>
    <row r="19" spans="1:8" ht="18.75" x14ac:dyDescent="0.3">
      <c r="A19" s="49"/>
      <c r="B19" s="49"/>
      <c r="C19" s="49"/>
      <c r="D19" s="49"/>
      <c r="E19" s="50"/>
      <c r="F19" s="51"/>
      <c r="H19" s="29"/>
    </row>
    <row r="20" spans="1:8" ht="18.75" x14ac:dyDescent="0.3">
      <c r="A20" s="49"/>
      <c r="B20" s="49"/>
      <c r="C20" s="49"/>
      <c r="D20" s="49"/>
      <c r="E20" s="50"/>
      <c r="F20" s="51"/>
    </row>
    <row r="21" spans="1:8" ht="18.75" x14ac:dyDescent="0.3">
      <c r="A21" s="49"/>
      <c r="B21" s="49"/>
      <c r="C21" s="49"/>
      <c r="D21" s="49"/>
      <c r="E21" s="50"/>
      <c r="F21" s="51"/>
    </row>
    <row r="22" spans="1:8" x14ac:dyDescent="0.25">
      <c r="E22" s="2"/>
    </row>
    <row r="23" spans="1:8" x14ac:dyDescent="0.25">
      <c r="E23" s="2"/>
    </row>
    <row r="24" spans="1:8" x14ac:dyDescent="0.25">
      <c r="E24" s="2"/>
    </row>
    <row r="25" spans="1:8" x14ac:dyDescent="0.25">
      <c r="E25" s="2"/>
    </row>
    <row r="26" spans="1:8" ht="22.5" customHeight="1" x14ac:dyDescent="0.25">
      <c r="E26" s="2"/>
    </row>
    <row r="27" spans="1:8" ht="22.5" customHeight="1" x14ac:dyDescent="0.25">
      <c r="E27" s="2"/>
    </row>
    <row r="28" spans="1:8" ht="22.5" customHeight="1" x14ac:dyDescent="0.25">
      <c r="E28" s="2"/>
    </row>
    <row r="29" spans="1:8" ht="22.5" customHeight="1" x14ac:dyDescent="0.25">
      <c r="E29" s="2"/>
    </row>
    <row r="30" spans="1:8" x14ac:dyDescent="0.25">
      <c r="E30" s="2"/>
    </row>
    <row r="31" spans="1:8" x14ac:dyDescent="0.25">
      <c r="E31" s="2"/>
    </row>
    <row r="34" spans="1:4" x14ac:dyDescent="0.25">
      <c r="A34" s="4" t="s">
        <v>36</v>
      </c>
      <c r="B34" s="4">
        <v>0</v>
      </c>
      <c r="C34" s="3"/>
      <c r="D34" s="3"/>
    </row>
    <row r="35" spans="1:4" x14ac:dyDescent="0.25">
      <c r="A35" s="4" t="s">
        <v>37</v>
      </c>
      <c r="B35" s="4">
        <v>1</v>
      </c>
    </row>
  </sheetData>
  <sortState ref="A3:F35">
    <sortCondition ref="A4:A18"/>
  </sortState>
  <mergeCells count="1">
    <mergeCell ref="A1:F1"/>
  </mergeCells>
  <hyperlinks>
    <hyperlink ref="E7" r:id="rId1"/>
    <hyperlink ref="E4" r:id="rId2"/>
    <hyperlink ref="D6" r:id="rId3"/>
    <hyperlink ref="D8" r:id="rId4"/>
    <hyperlink ref="D5" r:id="rId5"/>
    <hyperlink ref="D11" r:id="rId6" display="mailto:amina.chabi.slsm@ssss.gouv.qc.ca"/>
    <hyperlink ref="D4" r:id="rId7"/>
    <hyperlink ref="E6" r:id="rId8"/>
    <hyperlink ref="E9" r:id="rId9"/>
    <hyperlink ref="E10" r:id="rId10"/>
    <hyperlink ref="D18" r:id="rId11"/>
    <hyperlink ref="E18" r:id="rId12"/>
    <hyperlink ref="E14" r:id="rId13"/>
    <hyperlink ref="E15" r:id="rId14"/>
    <hyperlink ref="D9" r:id="rId15"/>
    <hyperlink ref="D10" r:id="rId16"/>
    <hyperlink ref="D16" r:id="rId17"/>
    <hyperlink ref="D15" r:id="rId18"/>
    <hyperlink ref="D14" r:id="rId19"/>
    <hyperlink ref="E5" r:id="rId20"/>
    <hyperlink ref="E8" r:id="rId21"/>
    <hyperlink ref="E11" r:id="rId22"/>
    <hyperlink ref="E12" r:id="rId23"/>
    <hyperlink ref="E13" r:id="rId24"/>
    <hyperlink ref="D13" r:id="rId25"/>
    <hyperlink ref="E16" r:id="rId26"/>
    <hyperlink ref="E17" r:id="rId27"/>
    <hyperlink ref="D17" r:id="rId28"/>
  </hyperlinks>
  <pageMargins left="0.23622047244094491" right="0.23622047244094491" top="0.74803149606299213" bottom="0.74803149606299213" header="0.31496062992125984" footer="0.31496062992125984"/>
  <pageSetup paperSize="5" scale="71"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Requête uniformisée</vt:lpstr>
      <vt:lpstr>Calculs ES</vt:lpstr>
      <vt:lpstr>Procédures s. alimentaire PJT</vt:lpstr>
      <vt:lpstr>Coordonnées chef secteur</vt:lpstr>
      <vt:lpstr>Budgetalimentaire</vt:lpstr>
      <vt:lpstr>CENTRE_D_HÉBERGEMENT</vt:lpstr>
      <vt:lpstr>'Requête uniformisée'!CHSLD</vt:lpstr>
      <vt:lpstr>CHSLD_____________________________________☐Judith_Jasmin_______________________________________________________________________☐François_Seguenot______________________________________________________________________☐Pie</vt:lpstr>
      <vt:lpstr>Facturer</vt:lpstr>
      <vt:lpstr>Instalation</vt:lpstr>
      <vt:lpstr>Préparation</vt:lpstr>
      <vt:lpstr>'Coordonnées chef secteur'!Zone_d_impression</vt:lpstr>
      <vt:lpstr>'Procédures s. alimentaire PJT'!Zone_d_impression</vt:lpstr>
      <vt:lpstr>'Requête uniformisée'!Zone_d_impression</vt:lpstr>
    </vt:vector>
  </TitlesOfParts>
  <Company>Intitut univ. sante mentale Mtl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sird2</dc:creator>
  <cp:lastModifiedBy>Karine Gaudette</cp:lastModifiedBy>
  <cp:lastPrinted>2024-06-25T16:27:41Z</cp:lastPrinted>
  <dcterms:created xsi:type="dcterms:W3CDTF">2016-10-19T18:44:57Z</dcterms:created>
  <dcterms:modified xsi:type="dcterms:W3CDTF">2025-04-02T17:44:34Z</dcterms:modified>
</cp:coreProperties>
</file>